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ami\Brian\Darcy-2D\54.3\CarlslawJaeger\"/>
    </mc:Choice>
  </mc:AlternateContent>
  <bookViews>
    <workbookView xWindow="480" yWindow="90" windowWidth="4860" windowHeight="3870" activeTab="1"/>
  </bookViews>
  <sheets>
    <sheet name="Analytic" sheetId="1" r:id="rId1"/>
    <sheet name="Darcy-2D" sheetId="2" r:id="rId2"/>
    <sheet name="comparison" sheetId="3" r:id="rId3"/>
    <sheet name="figs" sheetId="4" r:id="rId4"/>
  </sheets>
  <calcPr calcId="162913"/>
</workbook>
</file>

<file path=xl/calcChain.xml><?xml version="1.0" encoding="utf-8"?>
<calcChain xmlns="http://schemas.openxmlformats.org/spreadsheetml/2006/main">
  <c r="U76" i="1" l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W80" i="1" l="1"/>
  <c r="W55" i="1"/>
  <c r="B55" i="1" s="1"/>
  <c r="B27" i="3" s="1"/>
  <c r="K27" i="1"/>
  <c r="V29" i="1" l="1"/>
  <c r="H27" i="1"/>
  <c r="M27" i="1" l="1"/>
  <c r="P27" i="1" l="1"/>
  <c r="R27" i="1"/>
  <c r="W30" i="1"/>
  <c r="B51" i="1"/>
  <c r="A50" i="1"/>
  <c r="W50" i="1" s="1"/>
  <c r="V51" i="1"/>
  <c r="I27" i="1"/>
  <c r="C29" i="1"/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W49" i="1" s="1"/>
  <c r="B80" i="1"/>
  <c r="B51" i="3" s="1"/>
  <c r="W31" i="1"/>
  <c r="W45" i="1"/>
  <c r="W47" i="1"/>
  <c r="W44" i="1"/>
  <c r="W38" i="1"/>
  <c r="W33" i="1"/>
  <c r="W42" i="1"/>
  <c r="W35" i="1"/>
  <c r="W32" i="1"/>
  <c r="W48" i="1"/>
  <c r="W37" i="1"/>
  <c r="W46" i="1"/>
  <c r="W39" i="1"/>
  <c r="W36" i="1"/>
  <c r="W41" i="1"/>
  <c r="W34" i="1"/>
  <c r="W43" i="1"/>
  <c r="W40" i="1"/>
  <c r="C51" i="1"/>
  <c r="D29" i="1"/>
  <c r="V31" i="1"/>
  <c r="V4" i="3" s="1"/>
  <c r="V50" i="1"/>
  <c r="V23" i="3" s="1"/>
  <c r="W81" i="1" l="1"/>
  <c r="W56" i="1"/>
  <c r="E29" i="1"/>
  <c r="C55" i="1"/>
  <c r="C27" i="3" s="1"/>
  <c r="C80" i="1"/>
  <c r="C51" i="3" s="1"/>
  <c r="C81" i="1"/>
  <c r="C52" i="3" s="1"/>
  <c r="D51" i="1"/>
  <c r="D31" i="1" s="1"/>
  <c r="D4" i="3" s="1"/>
  <c r="B31" i="1"/>
  <c r="B4" i="3" s="1"/>
  <c r="C31" i="1"/>
  <c r="C4" i="3" s="1"/>
  <c r="B30" i="1"/>
  <c r="B3" i="3" s="1"/>
  <c r="C50" i="1"/>
  <c r="C23" i="3" s="1"/>
  <c r="V32" i="1"/>
  <c r="V5" i="3" s="1"/>
  <c r="B50" i="1"/>
  <c r="B23" i="3" s="1"/>
  <c r="C30" i="1"/>
  <c r="C3" i="3" s="1"/>
  <c r="B32" i="1"/>
  <c r="B5" i="3" s="1"/>
  <c r="C32" i="1"/>
  <c r="C5" i="3" s="1"/>
  <c r="V30" i="1"/>
  <c r="V3" i="3" s="1"/>
  <c r="E51" i="1"/>
  <c r="C56" i="1" l="1"/>
  <c r="C28" i="3" s="1"/>
  <c r="B56" i="1"/>
  <c r="B28" i="3" s="1"/>
  <c r="W57" i="1"/>
  <c r="D55" i="1"/>
  <c r="D27" i="3" s="1"/>
  <c r="D56" i="1"/>
  <c r="D28" i="3" s="1"/>
  <c r="W82" i="1"/>
  <c r="D82" i="1" s="1"/>
  <c r="D53" i="3" s="1"/>
  <c r="D81" i="1"/>
  <c r="D52" i="3" s="1"/>
  <c r="D80" i="1"/>
  <c r="D51" i="3" s="1"/>
  <c r="F29" i="1"/>
  <c r="B81" i="1"/>
  <c r="B52" i="3" s="1"/>
  <c r="D30" i="1"/>
  <c r="D3" i="3" s="1"/>
  <c r="D32" i="1"/>
  <c r="D5" i="3" s="1"/>
  <c r="D50" i="1"/>
  <c r="D23" i="3" s="1"/>
  <c r="E50" i="1"/>
  <c r="E23" i="3" s="1"/>
  <c r="E31" i="1"/>
  <c r="E4" i="3" s="1"/>
  <c r="E32" i="1"/>
  <c r="E5" i="3" s="1"/>
  <c r="E30" i="1"/>
  <c r="E3" i="3" s="1"/>
  <c r="D33" i="1"/>
  <c r="D6" i="3" s="1"/>
  <c r="V33" i="1"/>
  <c r="V6" i="3" s="1"/>
  <c r="C33" i="1"/>
  <c r="C6" i="3" s="1"/>
  <c r="B33" i="1"/>
  <c r="B6" i="3" s="1"/>
  <c r="E33" i="1"/>
  <c r="E6" i="3" s="1"/>
  <c r="F51" i="1"/>
  <c r="D57" i="1" l="1"/>
  <c r="D29" i="3" s="1"/>
  <c r="B57" i="1"/>
  <c r="B29" i="3" s="1"/>
  <c r="E57" i="1"/>
  <c r="E29" i="3" s="1"/>
  <c r="E56" i="1"/>
  <c r="E28" i="3" s="1"/>
  <c r="E55" i="1"/>
  <c r="E27" i="3" s="1"/>
  <c r="E82" i="1"/>
  <c r="E53" i="3" s="1"/>
  <c r="E80" i="1"/>
  <c r="E51" i="3" s="1"/>
  <c r="E81" i="1"/>
  <c r="E52" i="3" s="1"/>
  <c r="B82" i="1"/>
  <c r="B53" i="3" s="1"/>
  <c r="C82" i="1"/>
  <c r="C53" i="3" s="1"/>
  <c r="C57" i="1"/>
  <c r="C29" i="3" s="1"/>
  <c r="W83" i="1"/>
  <c r="E83" i="1" s="1"/>
  <c r="E54" i="3" s="1"/>
  <c r="G29" i="1"/>
  <c r="W58" i="1"/>
  <c r="B58" i="1" s="1"/>
  <c r="F50" i="1"/>
  <c r="F23" i="3" s="1"/>
  <c r="F31" i="1"/>
  <c r="F4" i="3" s="1"/>
  <c r="F30" i="1"/>
  <c r="F3" i="3" s="1"/>
  <c r="F32" i="1"/>
  <c r="F5" i="3" s="1"/>
  <c r="F33" i="1"/>
  <c r="F6" i="3" s="1"/>
  <c r="D34" i="1"/>
  <c r="D7" i="3" s="1"/>
  <c r="V34" i="1"/>
  <c r="V7" i="3" s="1"/>
  <c r="E34" i="1"/>
  <c r="E7" i="3" s="1"/>
  <c r="C34" i="1"/>
  <c r="C7" i="3" s="1"/>
  <c r="B34" i="1"/>
  <c r="B7" i="3" s="1"/>
  <c r="F34" i="1"/>
  <c r="F7" i="3" s="1"/>
  <c r="G51" i="1"/>
  <c r="B30" i="3" l="1"/>
  <c r="C58" i="1"/>
  <c r="C30" i="3" s="1"/>
  <c r="D58" i="1"/>
  <c r="D30" i="3" s="1"/>
  <c r="F55" i="1"/>
  <c r="F27" i="3" s="1"/>
  <c r="F58" i="1"/>
  <c r="F30" i="3" s="1"/>
  <c r="F57" i="1"/>
  <c r="F29" i="3" s="1"/>
  <c r="F56" i="1"/>
  <c r="F28" i="3" s="1"/>
  <c r="W59" i="1"/>
  <c r="B59" i="1" s="1"/>
  <c r="H29" i="1"/>
  <c r="W84" i="1"/>
  <c r="E58" i="1"/>
  <c r="E30" i="3" s="1"/>
  <c r="F82" i="1"/>
  <c r="F53" i="3" s="1"/>
  <c r="F81" i="1"/>
  <c r="F52" i="3" s="1"/>
  <c r="F84" i="1"/>
  <c r="F55" i="3" s="1"/>
  <c r="F83" i="1"/>
  <c r="F54" i="3" s="1"/>
  <c r="F80" i="1"/>
  <c r="F51" i="3" s="1"/>
  <c r="B83" i="1"/>
  <c r="B54" i="3" s="1"/>
  <c r="C83" i="1"/>
  <c r="C54" i="3" s="1"/>
  <c r="D83" i="1"/>
  <c r="D54" i="3" s="1"/>
  <c r="G50" i="1"/>
  <c r="G23" i="3" s="1"/>
  <c r="G31" i="1"/>
  <c r="G4" i="3" s="1"/>
  <c r="G30" i="1"/>
  <c r="G3" i="3" s="1"/>
  <c r="G32" i="1"/>
  <c r="G5" i="3" s="1"/>
  <c r="G33" i="1"/>
  <c r="G6" i="3" s="1"/>
  <c r="G34" i="1"/>
  <c r="G7" i="3" s="1"/>
  <c r="D35" i="1"/>
  <c r="D8" i="3" s="1"/>
  <c r="E35" i="1"/>
  <c r="E8" i="3" s="1"/>
  <c r="G35" i="1"/>
  <c r="G8" i="3" s="1"/>
  <c r="B35" i="1"/>
  <c r="B8" i="3" s="1"/>
  <c r="F35" i="1"/>
  <c r="F8" i="3" s="1"/>
  <c r="V35" i="1"/>
  <c r="V8" i="3" s="1"/>
  <c r="C35" i="1"/>
  <c r="C8" i="3" s="1"/>
  <c r="H51" i="1"/>
  <c r="H35" i="1" s="1"/>
  <c r="H8" i="3" s="1"/>
  <c r="B31" i="3" l="1"/>
  <c r="C59" i="1"/>
  <c r="C31" i="3" s="1"/>
  <c r="D59" i="1"/>
  <c r="D31" i="3" s="1"/>
  <c r="E59" i="1"/>
  <c r="E31" i="3" s="1"/>
  <c r="W85" i="1"/>
  <c r="G85" i="1" s="1"/>
  <c r="G56" i="3" s="1"/>
  <c r="I29" i="1"/>
  <c r="B84" i="1"/>
  <c r="B55" i="3" s="1"/>
  <c r="C84" i="1"/>
  <c r="C55" i="3" s="1"/>
  <c r="D84" i="1"/>
  <c r="D55" i="3" s="1"/>
  <c r="E84" i="1"/>
  <c r="E55" i="3" s="1"/>
  <c r="F59" i="1"/>
  <c r="F31" i="3" s="1"/>
  <c r="G59" i="1"/>
  <c r="G31" i="3" s="1"/>
  <c r="G57" i="1"/>
  <c r="G29" i="3" s="1"/>
  <c r="G58" i="1"/>
  <c r="G30" i="3" s="1"/>
  <c r="G55" i="1"/>
  <c r="G27" i="3" s="1"/>
  <c r="G56" i="1"/>
  <c r="G28" i="3" s="1"/>
  <c r="W60" i="1"/>
  <c r="G80" i="1"/>
  <c r="G51" i="3" s="1"/>
  <c r="G81" i="1"/>
  <c r="G52" i="3" s="1"/>
  <c r="G84" i="1"/>
  <c r="G55" i="3" s="1"/>
  <c r="G83" i="1"/>
  <c r="G54" i="3" s="1"/>
  <c r="G82" i="1"/>
  <c r="G53" i="3" s="1"/>
  <c r="H50" i="1"/>
  <c r="H23" i="3" s="1"/>
  <c r="H31" i="1"/>
  <c r="H4" i="3" s="1"/>
  <c r="H30" i="1"/>
  <c r="H3" i="3" s="1"/>
  <c r="H32" i="1"/>
  <c r="H5" i="3" s="1"/>
  <c r="H33" i="1"/>
  <c r="H6" i="3" s="1"/>
  <c r="H34" i="1"/>
  <c r="H7" i="3" s="1"/>
  <c r="D36" i="1"/>
  <c r="D9" i="3" s="1"/>
  <c r="B36" i="1"/>
  <c r="B9" i="3" s="1"/>
  <c r="F36" i="1"/>
  <c r="F9" i="3" s="1"/>
  <c r="H36" i="1"/>
  <c r="H9" i="3" s="1"/>
  <c r="V36" i="1"/>
  <c r="V9" i="3" s="1"/>
  <c r="C36" i="1"/>
  <c r="C9" i="3" s="1"/>
  <c r="E36" i="1"/>
  <c r="E9" i="3" s="1"/>
  <c r="G36" i="1"/>
  <c r="G9" i="3" s="1"/>
  <c r="I51" i="1"/>
  <c r="I36" i="1" s="1"/>
  <c r="I9" i="3" s="1"/>
  <c r="G60" i="1" l="1"/>
  <c r="G32" i="3" s="1"/>
  <c r="B60" i="1"/>
  <c r="J29" i="1"/>
  <c r="W86" i="1"/>
  <c r="H86" i="1" s="1"/>
  <c r="H57" i="3" s="1"/>
  <c r="W61" i="1"/>
  <c r="B61" i="1" s="1"/>
  <c r="H84" i="1"/>
  <c r="H55" i="3" s="1"/>
  <c r="H81" i="1"/>
  <c r="H52" i="3" s="1"/>
  <c r="H80" i="1"/>
  <c r="H51" i="3" s="1"/>
  <c r="H83" i="1"/>
  <c r="H54" i="3" s="1"/>
  <c r="H82" i="1"/>
  <c r="H53" i="3" s="1"/>
  <c r="H85" i="1"/>
  <c r="H56" i="3" s="1"/>
  <c r="B85" i="1"/>
  <c r="B56" i="3" s="1"/>
  <c r="C85" i="1"/>
  <c r="C56" i="3" s="1"/>
  <c r="D85" i="1"/>
  <c r="D56" i="3" s="1"/>
  <c r="E85" i="1"/>
  <c r="E56" i="3" s="1"/>
  <c r="F85" i="1"/>
  <c r="F56" i="3" s="1"/>
  <c r="B32" i="3"/>
  <c r="C60" i="1"/>
  <c r="C32" i="3" s="1"/>
  <c r="D60" i="1"/>
  <c r="D32" i="3" s="1"/>
  <c r="E60" i="1"/>
  <c r="E32" i="3" s="1"/>
  <c r="F60" i="1"/>
  <c r="F32" i="3" s="1"/>
  <c r="H60" i="1"/>
  <c r="H32" i="3" s="1"/>
  <c r="H58" i="1"/>
  <c r="H30" i="3" s="1"/>
  <c r="H56" i="1"/>
  <c r="H28" i="3" s="1"/>
  <c r="H55" i="1"/>
  <c r="H27" i="3" s="1"/>
  <c r="H61" i="1"/>
  <c r="H33" i="3" s="1"/>
  <c r="H59" i="1"/>
  <c r="H31" i="3" s="1"/>
  <c r="H57" i="1"/>
  <c r="H29" i="3" s="1"/>
  <c r="I50" i="1"/>
  <c r="I23" i="3" s="1"/>
  <c r="I31" i="1"/>
  <c r="I4" i="3" s="1"/>
  <c r="I30" i="1"/>
  <c r="I3" i="3" s="1"/>
  <c r="I32" i="1"/>
  <c r="I5" i="3" s="1"/>
  <c r="I33" i="1"/>
  <c r="I6" i="3" s="1"/>
  <c r="I34" i="1"/>
  <c r="I7" i="3" s="1"/>
  <c r="I35" i="1"/>
  <c r="I8" i="3" s="1"/>
  <c r="D37" i="1"/>
  <c r="D10" i="3" s="1"/>
  <c r="F37" i="1"/>
  <c r="F10" i="3" s="1"/>
  <c r="V37" i="1"/>
  <c r="V10" i="3" s="1"/>
  <c r="C37" i="1"/>
  <c r="C10" i="3" s="1"/>
  <c r="E37" i="1"/>
  <c r="E10" i="3" s="1"/>
  <c r="B37" i="1"/>
  <c r="B10" i="3" s="1"/>
  <c r="I37" i="1"/>
  <c r="I10" i="3" s="1"/>
  <c r="G37" i="1"/>
  <c r="G10" i="3" s="1"/>
  <c r="H37" i="1"/>
  <c r="H10" i="3" s="1"/>
  <c r="J51" i="1"/>
  <c r="J37" i="1" s="1"/>
  <c r="J10" i="3" s="1"/>
  <c r="B86" i="1" l="1"/>
  <c r="B57" i="3" s="1"/>
  <c r="C86" i="1"/>
  <c r="C57" i="3" s="1"/>
  <c r="D86" i="1"/>
  <c r="D57" i="3" s="1"/>
  <c r="E86" i="1"/>
  <c r="E57" i="3" s="1"/>
  <c r="F86" i="1"/>
  <c r="F57" i="3" s="1"/>
  <c r="G86" i="1"/>
  <c r="G57" i="3" s="1"/>
  <c r="W62" i="1"/>
  <c r="B62" i="1" s="1"/>
  <c r="I83" i="1"/>
  <c r="I54" i="3" s="1"/>
  <c r="I82" i="1"/>
  <c r="I53" i="3" s="1"/>
  <c r="I81" i="1"/>
  <c r="I52" i="3" s="1"/>
  <c r="I86" i="1"/>
  <c r="I57" i="3" s="1"/>
  <c r="I85" i="1"/>
  <c r="I56" i="3" s="1"/>
  <c r="I84" i="1"/>
  <c r="I55" i="3" s="1"/>
  <c r="I80" i="1"/>
  <c r="I51" i="3" s="1"/>
  <c r="B33" i="3"/>
  <c r="C61" i="1"/>
  <c r="C33" i="3" s="1"/>
  <c r="D61" i="1"/>
  <c r="D33" i="3" s="1"/>
  <c r="E61" i="1"/>
  <c r="E33" i="3" s="1"/>
  <c r="F61" i="1"/>
  <c r="F33" i="3" s="1"/>
  <c r="G61" i="1"/>
  <c r="G33" i="3" s="1"/>
  <c r="I56" i="1"/>
  <c r="I28" i="3" s="1"/>
  <c r="I55" i="1"/>
  <c r="I27" i="3" s="1"/>
  <c r="I61" i="1"/>
  <c r="I33" i="3" s="1"/>
  <c r="I59" i="1"/>
  <c r="I31" i="3" s="1"/>
  <c r="I57" i="1"/>
  <c r="I29" i="3" s="1"/>
  <c r="I58" i="1"/>
  <c r="I30" i="3" s="1"/>
  <c r="I62" i="1"/>
  <c r="I34" i="3" s="1"/>
  <c r="I60" i="1"/>
  <c r="I32" i="3" s="1"/>
  <c r="W87" i="1"/>
  <c r="K29" i="1"/>
  <c r="J30" i="1"/>
  <c r="J3" i="3" s="1"/>
  <c r="J31" i="1"/>
  <c r="J4" i="3" s="1"/>
  <c r="J50" i="1"/>
  <c r="J23" i="3" s="1"/>
  <c r="J32" i="1"/>
  <c r="J5" i="3" s="1"/>
  <c r="J33" i="1"/>
  <c r="J6" i="3" s="1"/>
  <c r="J34" i="1"/>
  <c r="J7" i="3" s="1"/>
  <c r="J35" i="1"/>
  <c r="J8" i="3" s="1"/>
  <c r="J36" i="1"/>
  <c r="J9" i="3" s="1"/>
  <c r="H38" i="1"/>
  <c r="H11" i="3" s="1"/>
  <c r="F38" i="1"/>
  <c r="F11" i="3" s="1"/>
  <c r="J38" i="1"/>
  <c r="J11" i="3" s="1"/>
  <c r="V38" i="1"/>
  <c r="V11" i="3" s="1"/>
  <c r="C38" i="1"/>
  <c r="C11" i="3" s="1"/>
  <c r="E38" i="1"/>
  <c r="E11" i="3" s="1"/>
  <c r="G38" i="1"/>
  <c r="G11" i="3" s="1"/>
  <c r="B38" i="1"/>
  <c r="B11" i="3" s="1"/>
  <c r="I38" i="1"/>
  <c r="I11" i="3" s="1"/>
  <c r="D38" i="1"/>
  <c r="D11" i="3" s="1"/>
  <c r="K51" i="1"/>
  <c r="J86" i="1" l="1"/>
  <c r="J57" i="3" s="1"/>
  <c r="J82" i="1"/>
  <c r="J53" i="3" s="1"/>
  <c r="J81" i="1"/>
  <c r="J52" i="3" s="1"/>
  <c r="J85" i="1"/>
  <c r="J56" i="3" s="1"/>
  <c r="J84" i="1"/>
  <c r="J55" i="3" s="1"/>
  <c r="J83" i="1"/>
  <c r="J54" i="3" s="1"/>
  <c r="J87" i="1"/>
  <c r="J58" i="3" s="1"/>
  <c r="J80" i="1"/>
  <c r="J51" i="3" s="1"/>
  <c r="W88" i="1"/>
  <c r="B34" i="3"/>
  <c r="C62" i="1"/>
  <c r="C34" i="3" s="1"/>
  <c r="D62" i="1"/>
  <c r="D34" i="3" s="1"/>
  <c r="E62" i="1"/>
  <c r="E34" i="3" s="1"/>
  <c r="F62" i="1"/>
  <c r="F34" i="3" s="1"/>
  <c r="G62" i="1"/>
  <c r="G34" i="3" s="1"/>
  <c r="H62" i="1"/>
  <c r="H34" i="3" s="1"/>
  <c r="J62" i="1"/>
  <c r="J34" i="3" s="1"/>
  <c r="J60" i="1"/>
  <c r="J32" i="3" s="1"/>
  <c r="J58" i="1"/>
  <c r="J30" i="3" s="1"/>
  <c r="J61" i="1"/>
  <c r="J33" i="3" s="1"/>
  <c r="J59" i="1"/>
  <c r="J31" i="3" s="1"/>
  <c r="J57" i="1"/>
  <c r="J29" i="3" s="1"/>
  <c r="J56" i="1"/>
  <c r="J28" i="3" s="1"/>
  <c r="J55" i="1"/>
  <c r="J27" i="3" s="1"/>
  <c r="B87" i="1"/>
  <c r="B58" i="3" s="1"/>
  <c r="C87" i="1"/>
  <c r="C58" i="3" s="1"/>
  <c r="D87" i="1"/>
  <c r="D58" i="3" s="1"/>
  <c r="E87" i="1"/>
  <c r="E58" i="3" s="1"/>
  <c r="F87" i="1"/>
  <c r="F58" i="3" s="1"/>
  <c r="G87" i="1"/>
  <c r="G58" i="3" s="1"/>
  <c r="H87" i="1"/>
  <c r="H58" i="3" s="1"/>
  <c r="L29" i="1"/>
  <c r="I87" i="1"/>
  <c r="I58" i="3" s="1"/>
  <c r="W63" i="1"/>
  <c r="B63" i="1" s="1"/>
  <c r="K50" i="1"/>
  <c r="K23" i="3" s="1"/>
  <c r="K31" i="1"/>
  <c r="K4" i="3" s="1"/>
  <c r="K32" i="1"/>
  <c r="K5" i="3" s="1"/>
  <c r="K30" i="1"/>
  <c r="K3" i="3" s="1"/>
  <c r="K33" i="1"/>
  <c r="K6" i="3" s="1"/>
  <c r="K34" i="1"/>
  <c r="K7" i="3" s="1"/>
  <c r="K35" i="1"/>
  <c r="K8" i="3" s="1"/>
  <c r="K36" i="1"/>
  <c r="K9" i="3" s="1"/>
  <c r="K37" i="1"/>
  <c r="K10" i="3" s="1"/>
  <c r="K38" i="1"/>
  <c r="K11" i="3" s="1"/>
  <c r="H39" i="1"/>
  <c r="H12" i="3" s="1"/>
  <c r="C39" i="1"/>
  <c r="C12" i="3" s="1"/>
  <c r="K39" i="1"/>
  <c r="K12" i="3" s="1"/>
  <c r="B39" i="1"/>
  <c r="B12" i="3" s="1"/>
  <c r="F39" i="1"/>
  <c r="F12" i="3" s="1"/>
  <c r="J39" i="1"/>
  <c r="J12" i="3" s="1"/>
  <c r="I39" i="1"/>
  <c r="I12" i="3" s="1"/>
  <c r="V39" i="1"/>
  <c r="V12" i="3" s="1"/>
  <c r="D39" i="1"/>
  <c r="D12" i="3" s="1"/>
  <c r="G39" i="1"/>
  <c r="G12" i="3" s="1"/>
  <c r="E39" i="1"/>
  <c r="E12" i="3" s="1"/>
  <c r="L51" i="1"/>
  <c r="L30" i="1" s="1"/>
  <c r="L3" i="3" s="1"/>
  <c r="B35" i="3" l="1"/>
  <c r="C63" i="1"/>
  <c r="C35" i="3" s="1"/>
  <c r="D63" i="1"/>
  <c r="D35" i="3" s="1"/>
  <c r="E63" i="1"/>
  <c r="E35" i="3" s="1"/>
  <c r="F63" i="1"/>
  <c r="F35" i="3" s="1"/>
  <c r="G63" i="1"/>
  <c r="G35" i="3" s="1"/>
  <c r="H63" i="1"/>
  <c r="H35" i="3" s="1"/>
  <c r="I63" i="1"/>
  <c r="I35" i="3" s="1"/>
  <c r="K63" i="1"/>
  <c r="K35" i="3" s="1"/>
  <c r="K61" i="1"/>
  <c r="K33" i="3" s="1"/>
  <c r="K59" i="1"/>
  <c r="K31" i="3" s="1"/>
  <c r="K57" i="1"/>
  <c r="K29" i="3" s="1"/>
  <c r="K60" i="1"/>
  <c r="K32" i="3" s="1"/>
  <c r="K58" i="1"/>
  <c r="K30" i="3" s="1"/>
  <c r="K55" i="1"/>
  <c r="K27" i="3" s="1"/>
  <c r="K56" i="1"/>
  <c r="K28" i="3" s="1"/>
  <c r="K62" i="1"/>
  <c r="K34" i="3" s="1"/>
  <c r="W89" i="1"/>
  <c r="K85" i="1"/>
  <c r="K56" i="3" s="1"/>
  <c r="K80" i="1"/>
  <c r="K51" i="3" s="1"/>
  <c r="K88" i="1"/>
  <c r="K59" i="3" s="1"/>
  <c r="K87" i="1"/>
  <c r="K58" i="3" s="1"/>
  <c r="K86" i="1"/>
  <c r="K57" i="3" s="1"/>
  <c r="K81" i="1"/>
  <c r="K52" i="3" s="1"/>
  <c r="K84" i="1"/>
  <c r="K55" i="3" s="1"/>
  <c r="K83" i="1"/>
  <c r="K54" i="3" s="1"/>
  <c r="K82" i="1"/>
  <c r="K53" i="3" s="1"/>
  <c r="J63" i="1"/>
  <c r="J35" i="3" s="1"/>
  <c r="B88" i="1"/>
  <c r="B59" i="3" s="1"/>
  <c r="C88" i="1"/>
  <c r="C59" i="3" s="1"/>
  <c r="D88" i="1"/>
  <c r="D59" i="3" s="1"/>
  <c r="E88" i="1"/>
  <c r="E59" i="3" s="1"/>
  <c r="F88" i="1"/>
  <c r="F59" i="3" s="1"/>
  <c r="G88" i="1"/>
  <c r="G59" i="3" s="1"/>
  <c r="H88" i="1"/>
  <c r="H59" i="3" s="1"/>
  <c r="I88" i="1"/>
  <c r="I59" i="3" s="1"/>
  <c r="W64" i="1"/>
  <c r="M29" i="1"/>
  <c r="J88" i="1"/>
  <c r="J59" i="3" s="1"/>
  <c r="L39" i="1"/>
  <c r="L12" i="3" s="1"/>
  <c r="L31" i="1"/>
  <c r="L4" i="3" s="1"/>
  <c r="L32" i="1"/>
  <c r="L5" i="3" s="1"/>
  <c r="L50" i="1"/>
  <c r="L23" i="3" s="1"/>
  <c r="L33" i="1"/>
  <c r="L6" i="3" s="1"/>
  <c r="L34" i="1"/>
  <c r="L7" i="3" s="1"/>
  <c r="L35" i="1"/>
  <c r="L8" i="3" s="1"/>
  <c r="L36" i="1"/>
  <c r="L9" i="3" s="1"/>
  <c r="L37" i="1"/>
  <c r="L10" i="3" s="1"/>
  <c r="L38" i="1"/>
  <c r="L11" i="3" s="1"/>
  <c r="L40" i="1"/>
  <c r="L13" i="3" s="1"/>
  <c r="H40" i="1"/>
  <c r="H13" i="3" s="1"/>
  <c r="B40" i="1"/>
  <c r="B13" i="3" s="1"/>
  <c r="F40" i="1"/>
  <c r="F13" i="3" s="1"/>
  <c r="E40" i="1"/>
  <c r="E13" i="3" s="1"/>
  <c r="K40" i="1"/>
  <c r="K13" i="3" s="1"/>
  <c r="J40" i="1"/>
  <c r="J13" i="3" s="1"/>
  <c r="V40" i="1"/>
  <c r="V13" i="3" s="1"/>
  <c r="C40" i="1"/>
  <c r="C13" i="3" s="1"/>
  <c r="I40" i="1"/>
  <c r="I13" i="3" s="1"/>
  <c r="G40" i="1"/>
  <c r="G13" i="3" s="1"/>
  <c r="D40" i="1"/>
  <c r="D13" i="3" s="1"/>
  <c r="M51" i="1"/>
  <c r="M40" i="1" s="1"/>
  <c r="M13" i="3" s="1"/>
  <c r="K64" i="1" l="1"/>
  <c r="K36" i="3" s="1"/>
  <c r="B64" i="1"/>
  <c r="B89" i="1"/>
  <c r="B60" i="3" s="1"/>
  <c r="C89" i="1"/>
  <c r="C60" i="3" s="1"/>
  <c r="D89" i="1"/>
  <c r="D60" i="3" s="1"/>
  <c r="E89" i="1"/>
  <c r="E60" i="3" s="1"/>
  <c r="F89" i="1"/>
  <c r="F60" i="3" s="1"/>
  <c r="G89" i="1"/>
  <c r="G60" i="3" s="1"/>
  <c r="H89" i="1"/>
  <c r="H60" i="3" s="1"/>
  <c r="I89" i="1"/>
  <c r="I60" i="3" s="1"/>
  <c r="J89" i="1"/>
  <c r="J60" i="3" s="1"/>
  <c r="L88" i="1"/>
  <c r="L59" i="3" s="1"/>
  <c r="L84" i="1"/>
  <c r="L55" i="3" s="1"/>
  <c r="L89" i="1"/>
  <c r="L60" i="3" s="1"/>
  <c r="L83" i="1"/>
  <c r="L54" i="3" s="1"/>
  <c r="L82" i="1"/>
  <c r="L53" i="3" s="1"/>
  <c r="L87" i="1"/>
  <c r="L58" i="3" s="1"/>
  <c r="L86" i="1"/>
  <c r="L57" i="3" s="1"/>
  <c r="L85" i="1"/>
  <c r="L56" i="3" s="1"/>
  <c r="L80" i="1"/>
  <c r="L51" i="3" s="1"/>
  <c r="L81" i="1"/>
  <c r="L52" i="3" s="1"/>
  <c r="W65" i="1"/>
  <c r="B65" i="1" s="1"/>
  <c r="W90" i="1"/>
  <c r="L90" i="1" s="1"/>
  <c r="L61" i="3" s="1"/>
  <c r="L64" i="1"/>
  <c r="L36" i="3" s="1"/>
  <c r="L63" i="1"/>
  <c r="L35" i="3" s="1"/>
  <c r="L56" i="1"/>
  <c r="L28" i="3" s="1"/>
  <c r="L55" i="1"/>
  <c r="L27" i="3" s="1"/>
  <c r="L61" i="1"/>
  <c r="L33" i="3" s="1"/>
  <c r="L60" i="1"/>
  <c r="L32" i="3" s="1"/>
  <c r="L59" i="1"/>
  <c r="L31" i="3" s="1"/>
  <c r="L58" i="1"/>
  <c r="L30" i="3" s="1"/>
  <c r="L57" i="1"/>
  <c r="L29" i="3" s="1"/>
  <c r="L62" i="1"/>
  <c r="L34" i="3" s="1"/>
  <c r="K89" i="1"/>
  <c r="K60" i="3" s="1"/>
  <c r="N29" i="1"/>
  <c r="B36" i="3"/>
  <c r="C64" i="1"/>
  <c r="C36" i="3" s="1"/>
  <c r="D64" i="1"/>
  <c r="D36" i="3" s="1"/>
  <c r="E64" i="1"/>
  <c r="E36" i="3" s="1"/>
  <c r="F64" i="1"/>
  <c r="F36" i="3" s="1"/>
  <c r="G64" i="1"/>
  <c r="G36" i="3" s="1"/>
  <c r="H64" i="1"/>
  <c r="H36" i="3" s="1"/>
  <c r="I64" i="1"/>
  <c r="I36" i="3" s="1"/>
  <c r="J64" i="1"/>
  <c r="J36" i="3" s="1"/>
  <c r="M50" i="1"/>
  <c r="M23" i="3" s="1"/>
  <c r="M31" i="1"/>
  <c r="M4" i="3" s="1"/>
  <c r="M32" i="1"/>
  <c r="M5" i="3" s="1"/>
  <c r="M30" i="1"/>
  <c r="M3" i="3" s="1"/>
  <c r="M33" i="1"/>
  <c r="M6" i="3" s="1"/>
  <c r="M34" i="1"/>
  <c r="M7" i="3" s="1"/>
  <c r="M35" i="1"/>
  <c r="M8" i="3" s="1"/>
  <c r="M36" i="1"/>
  <c r="M9" i="3" s="1"/>
  <c r="M37" i="1"/>
  <c r="M10" i="3" s="1"/>
  <c r="M38" i="1"/>
  <c r="M11" i="3" s="1"/>
  <c r="M39" i="1"/>
  <c r="M12" i="3" s="1"/>
  <c r="B41" i="1"/>
  <c r="B14" i="3" s="1"/>
  <c r="H41" i="1"/>
  <c r="H14" i="3" s="1"/>
  <c r="G41" i="1"/>
  <c r="G14" i="3" s="1"/>
  <c r="F41" i="1"/>
  <c r="F14" i="3" s="1"/>
  <c r="I41" i="1"/>
  <c r="I14" i="3" s="1"/>
  <c r="J41" i="1"/>
  <c r="J14" i="3" s="1"/>
  <c r="V41" i="1"/>
  <c r="V14" i="3" s="1"/>
  <c r="C41" i="1"/>
  <c r="C14" i="3" s="1"/>
  <c r="E41" i="1"/>
  <c r="E14" i="3" s="1"/>
  <c r="K41" i="1"/>
  <c r="K14" i="3" s="1"/>
  <c r="M41" i="1"/>
  <c r="M14" i="3" s="1"/>
  <c r="D41" i="1"/>
  <c r="D14" i="3" s="1"/>
  <c r="L41" i="1"/>
  <c r="L14" i="3" s="1"/>
  <c r="N51" i="1"/>
  <c r="N41" i="1" s="1"/>
  <c r="N14" i="3" s="1"/>
  <c r="L65" i="1" l="1"/>
  <c r="L37" i="3" s="1"/>
  <c r="M87" i="1"/>
  <c r="M58" i="3" s="1"/>
  <c r="M83" i="1"/>
  <c r="M54" i="3" s="1"/>
  <c r="M81" i="1"/>
  <c r="M52" i="3" s="1"/>
  <c r="M86" i="1"/>
  <c r="M57" i="3" s="1"/>
  <c r="M85" i="1"/>
  <c r="M56" i="3" s="1"/>
  <c r="M84" i="1"/>
  <c r="M55" i="3" s="1"/>
  <c r="M80" i="1"/>
  <c r="M51" i="3" s="1"/>
  <c r="M90" i="1"/>
  <c r="M61" i="3" s="1"/>
  <c r="M89" i="1"/>
  <c r="M60" i="3" s="1"/>
  <c r="M88" i="1"/>
  <c r="M59" i="3" s="1"/>
  <c r="M82" i="1"/>
  <c r="M53" i="3" s="1"/>
  <c r="O29" i="1"/>
  <c r="B90" i="1"/>
  <c r="B61" i="3" s="1"/>
  <c r="C90" i="1"/>
  <c r="C61" i="3" s="1"/>
  <c r="D90" i="1"/>
  <c r="D61" i="3" s="1"/>
  <c r="E90" i="1"/>
  <c r="E61" i="3" s="1"/>
  <c r="F90" i="1"/>
  <c r="F61" i="3" s="1"/>
  <c r="G90" i="1"/>
  <c r="G61" i="3" s="1"/>
  <c r="H90" i="1"/>
  <c r="H61" i="3" s="1"/>
  <c r="I90" i="1"/>
  <c r="I61" i="3" s="1"/>
  <c r="J90" i="1"/>
  <c r="J61" i="3" s="1"/>
  <c r="K90" i="1"/>
  <c r="K61" i="3" s="1"/>
  <c r="B37" i="3"/>
  <c r="C65" i="1"/>
  <c r="C37" i="3" s="1"/>
  <c r="D65" i="1"/>
  <c r="D37" i="3" s="1"/>
  <c r="E65" i="1"/>
  <c r="E37" i="3" s="1"/>
  <c r="F65" i="1"/>
  <c r="F37" i="3" s="1"/>
  <c r="G65" i="1"/>
  <c r="G37" i="3" s="1"/>
  <c r="H65" i="1"/>
  <c r="H37" i="3" s="1"/>
  <c r="I65" i="1"/>
  <c r="I37" i="3" s="1"/>
  <c r="J65" i="1"/>
  <c r="J37" i="3" s="1"/>
  <c r="K65" i="1"/>
  <c r="K37" i="3" s="1"/>
  <c r="M65" i="1"/>
  <c r="M37" i="3" s="1"/>
  <c r="M63" i="1"/>
  <c r="M35" i="3" s="1"/>
  <c r="M61" i="1"/>
  <c r="M33" i="3" s="1"/>
  <c r="M56" i="1"/>
  <c r="M28" i="3" s="1"/>
  <c r="M55" i="1"/>
  <c r="M27" i="3" s="1"/>
  <c r="M59" i="1"/>
  <c r="M31" i="3" s="1"/>
  <c r="M57" i="1"/>
  <c r="M29" i="3" s="1"/>
  <c r="M58" i="1"/>
  <c r="M30" i="3" s="1"/>
  <c r="M64" i="1"/>
  <c r="M36" i="3" s="1"/>
  <c r="M62" i="1"/>
  <c r="M34" i="3" s="1"/>
  <c r="M60" i="1"/>
  <c r="M32" i="3" s="1"/>
  <c r="W91" i="1"/>
  <c r="W66" i="1"/>
  <c r="B66" i="1" s="1"/>
  <c r="N50" i="1"/>
  <c r="N23" i="3" s="1"/>
  <c r="N31" i="1"/>
  <c r="N4" i="3" s="1"/>
  <c r="N32" i="1"/>
  <c r="N5" i="3" s="1"/>
  <c r="N30" i="1"/>
  <c r="N3" i="3" s="1"/>
  <c r="N33" i="1"/>
  <c r="N6" i="3" s="1"/>
  <c r="N34" i="1"/>
  <c r="N7" i="3" s="1"/>
  <c r="N35" i="1"/>
  <c r="N8" i="3" s="1"/>
  <c r="N36" i="1"/>
  <c r="N9" i="3" s="1"/>
  <c r="N37" i="1"/>
  <c r="N10" i="3" s="1"/>
  <c r="N38" i="1"/>
  <c r="N11" i="3" s="1"/>
  <c r="N39" i="1"/>
  <c r="N12" i="3" s="1"/>
  <c r="N40" i="1"/>
  <c r="N13" i="3" s="1"/>
  <c r="H42" i="1"/>
  <c r="H15" i="3" s="1"/>
  <c r="L42" i="1"/>
  <c r="L15" i="3" s="1"/>
  <c r="D42" i="1"/>
  <c r="D15" i="3" s="1"/>
  <c r="J42" i="1"/>
  <c r="J15" i="3" s="1"/>
  <c r="N42" i="1"/>
  <c r="N15" i="3" s="1"/>
  <c r="V42" i="1"/>
  <c r="V15" i="3" s="1"/>
  <c r="E42" i="1"/>
  <c r="E15" i="3" s="1"/>
  <c r="B42" i="1"/>
  <c r="B15" i="3" s="1"/>
  <c r="M42" i="1"/>
  <c r="M15" i="3" s="1"/>
  <c r="F42" i="1"/>
  <c r="F15" i="3" s="1"/>
  <c r="C42" i="1"/>
  <c r="C15" i="3" s="1"/>
  <c r="I42" i="1"/>
  <c r="I15" i="3" s="1"/>
  <c r="G42" i="1"/>
  <c r="G15" i="3" s="1"/>
  <c r="K42" i="1"/>
  <c r="K15" i="3" s="1"/>
  <c r="O51" i="1"/>
  <c r="B91" i="1" l="1"/>
  <c r="B62" i="3" s="1"/>
  <c r="C91" i="1"/>
  <c r="C62" i="3" s="1"/>
  <c r="D91" i="1"/>
  <c r="D62" i="3" s="1"/>
  <c r="E91" i="1"/>
  <c r="E62" i="3" s="1"/>
  <c r="F91" i="1"/>
  <c r="F62" i="3" s="1"/>
  <c r="G91" i="1"/>
  <c r="G62" i="3" s="1"/>
  <c r="H91" i="1"/>
  <c r="H62" i="3" s="1"/>
  <c r="I91" i="1"/>
  <c r="I62" i="3" s="1"/>
  <c r="J91" i="1"/>
  <c r="J62" i="3" s="1"/>
  <c r="K91" i="1"/>
  <c r="K62" i="3" s="1"/>
  <c r="L91" i="1"/>
  <c r="L62" i="3" s="1"/>
  <c r="B38" i="3"/>
  <c r="C66" i="1"/>
  <c r="C38" i="3" s="1"/>
  <c r="D66" i="1"/>
  <c r="D38" i="3" s="1"/>
  <c r="E66" i="1"/>
  <c r="E38" i="3" s="1"/>
  <c r="F66" i="1"/>
  <c r="F38" i="3" s="1"/>
  <c r="G66" i="1"/>
  <c r="G38" i="3" s="1"/>
  <c r="H66" i="1"/>
  <c r="H38" i="3" s="1"/>
  <c r="I66" i="1"/>
  <c r="I38" i="3" s="1"/>
  <c r="J66" i="1"/>
  <c r="J38" i="3" s="1"/>
  <c r="K66" i="1"/>
  <c r="K38" i="3" s="1"/>
  <c r="L66" i="1"/>
  <c r="L38" i="3" s="1"/>
  <c r="M91" i="1"/>
  <c r="M62" i="3" s="1"/>
  <c r="W67" i="1"/>
  <c r="P29" i="1"/>
  <c r="N90" i="1"/>
  <c r="N61" i="3" s="1"/>
  <c r="N86" i="1"/>
  <c r="N57" i="3" s="1"/>
  <c r="N82" i="1"/>
  <c r="N53" i="3" s="1"/>
  <c r="N81" i="1"/>
  <c r="N52" i="3" s="1"/>
  <c r="N89" i="1"/>
  <c r="N60" i="3" s="1"/>
  <c r="N88" i="1"/>
  <c r="N59" i="3" s="1"/>
  <c r="N87" i="1"/>
  <c r="N58" i="3" s="1"/>
  <c r="N91" i="1"/>
  <c r="N62" i="3" s="1"/>
  <c r="N85" i="1"/>
  <c r="N56" i="3" s="1"/>
  <c r="N84" i="1"/>
  <c r="N55" i="3" s="1"/>
  <c r="N83" i="1"/>
  <c r="N54" i="3" s="1"/>
  <c r="N80" i="1"/>
  <c r="N51" i="3" s="1"/>
  <c r="N66" i="1"/>
  <c r="N38" i="3" s="1"/>
  <c r="N64" i="1"/>
  <c r="N36" i="3" s="1"/>
  <c r="N62" i="1"/>
  <c r="N34" i="3" s="1"/>
  <c r="N56" i="1"/>
  <c r="N28" i="3" s="1"/>
  <c r="N55" i="1"/>
  <c r="N27" i="3" s="1"/>
  <c r="N63" i="1"/>
  <c r="N35" i="3" s="1"/>
  <c r="N59" i="1"/>
  <c r="N31" i="3" s="1"/>
  <c r="N57" i="1"/>
  <c r="N29" i="3" s="1"/>
  <c r="N58" i="1"/>
  <c r="N30" i="3" s="1"/>
  <c r="N65" i="1"/>
  <c r="N37" i="3" s="1"/>
  <c r="N61" i="1"/>
  <c r="N33" i="3" s="1"/>
  <c r="N60" i="1"/>
  <c r="N32" i="3" s="1"/>
  <c r="W92" i="1"/>
  <c r="N92" i="1" s="1"/>
  <c r="N63" i="3" s="1"/>
  <c r="M66" i="1"/>
  <c r="M38" i="3" s="1"/>
  <c r="O31" i="1"/>
  <c r="O4" i="3" s="1"/>
  <c r="O50" i="1"/>
  <c r="O23" i="3" s="1"/>
  <c r="O32" i="1"/>
  <c r="O5" i="3" s="1"/>
  <c r="O30" i="1"/>
  <c r="O3" i="3" s="1"/>
  <c r="O33" i="1"/>
  <c r="O6" i="3" s="1"/>
  <c r="O34" i="1"/>
  <c r="O7" i="3" s="1"/>
  <c r="O35" i="1"/>
  <c r="O8" i="3" s="1"/>
  <c r="O36" i="1"/>
  <c r="O9" i="3" s="1"/>
  <c r="O37" i="1"/>
  <c r="O10" i="3" s="1"/>
  <c r="O38" i="1"/>
  <c r="O11" i="3" s="1"/>
  <c r="O39" i="1"/>
  <c r="O12" i="3" s="1"/>
  <c r="O40" i="1"/>
  <c r="O13" i="3" s="1"/>
  <c r="O41" i="1"/>
  <c r="O14" i="3" s="1"/>
  <c r="O42" i="1"/>
  <c r="O15" i="3" s="1"/>
  <c r="H43" i="1"/>
  <c r="H16" i="3" s="1"/>
  <c r="L43" i="1"/>
  <c r="L16" i="3" s="1"/>
  <c r="D43" i="1"/>
  <c r="D16" i="3" s="1"/>
  <c r="O43" i="1"/>
  <c r="O16" i="3" s="1"/>
  <c r="G43" i="1"/>
  <c r="G16" i="3" s="1"/>
  <c r="B43" i="1"/>
  <c r="B16" i="3" s="1"/>
  <c r="F43" i="1"/>
  <c r="F16" i="3" s="1"/>
  <c r="J43" i="1"/>
  <c r="J16" i="3" s="1"/>
  <c r="N43" i="1"/>
  <c r="N16" i="3" s="1"/>
  <c r="C43" i="1"/>
  <c r="C16" i="3" s="1"/>
  <c r="V43" i="1"/>
  <c r="V16" i="3" s="1"/>
  <c r="M43" i="1"/>
  <c r="M16" i="3" s="1"/>
  <c r="I43" i="1"/>
  <c r="I16" i="3" s="1"/>
  <c r="K43" i="1"/>
  <c r="K16" i="3" s="1"/>
  <c r="E43" i="1"/>
  <c r="E16" i="3" s="1"/>
  <c r="P51" i="1"/>
  <c r="N67" i="1" l="1"/>
  <c r="N39" i="3" s="1"/>
  <c r="B67" i="1"/>
  <c r="Q29" i="1"/>
  <c r="W68" i="1"/>
  <c r="W93" i="1"/>
  <c r="O93" i="1" s="1"/>
  <c r="O64" i="3" s="1"/>
  <c r="O59" i="1"/>
  <c r="O31" i="3" s="1"/>
  <c r="O57" i="1"/>
  <c r="O29" i="3" s="1"/>
  <c r="O65" i="1"/>
  <c r="O37" i="3" s="1"/>
  <c r="O61" i="1"/>
  <c r="O33" i="3" s="1"/>
  <c r="O67" i="1"/>
  <c r="O39" i="3" s="1"/>
  <c r="O63" i="1"/>
  <c r="O35" i="3" s="1"/>
  <c r="O55" i="1"/>
  <c r="O27" i="3" s="1"/>
  <c r="O56" i="1"/>
  <c r="O28" i="3" s="1"/>
  <c r="O64" i="1"/>
  <c r="O36" i="3" s="1"/>
  <c r="O62" i="1"/>
  <c r="O34" i="3" s="1"/>
  <c r="O60" i="1"/>
  <c r="O32" i="3" s="1"/>
  <c r="O58" i="1"/>
  <c r="O30" i="3" s="1"/>
  <c r="O66" i="1"/>
  <c r="O38" i="3" s="1"/>
  <c r="B39" i="3"/>
  <c r="C67" i="1"/>
  <c r="C39" i="3" s="1"/>
  <c r="D67" i="1"/>
  <c r="D39" i="3" s="1"/>
  <c r="E67" i="1"/>
  <c r="E39" i="3" s="1"/>
  <c r="F67" i="1"/>
  <c r="F39" i="3" s="1"/>
  <c r="G67" i="1"/>
  <c r="G39" i="3" s="1"/>
  <c r="H67" i="1"/>
  <c r="H39" i="3" s="1"/>
  <c r="I67" i="1"/>
  <c r="I39" i="3" s="1"/>
  <c r="J67" i="1"/>
  <c r="J39" i="3" s="1"/>
  <c r="K67" i="1"/>
  <c r="K39" i="3" s="1"/>
  <c r="L67" i="1"/>
  <c r="L39" i="3" s="1"/>
  <c r="M67" i="1"/>
  <c r="M39" i="3" s="1"/>
  <c r="B92" i="1"/>
  <c r="B63" i="3" s="1"/>
  <c r="C92" i="1"/>
  <c r="C63" i="3" s="1"/>
  <c r="D92" i="1"/>
  <c r="D63" i="3" s="1"/>
  <c r="E92" i="1"/>
  <c r="E63" i="3" s="1"/>
  <c r="F92" i="1"/>
  <c r="F63" i="3" s="1"/>
  <c r="G92" i="1"/>
  <c r="G63" i="3" s="1"/>
  <c r="H92" i="1"/>
  <c r="H63" i="3" s="1"/>
  <c r="I92" i="1"/>
  <c r="I63" i="3" s="1"/>
  <c r="J92" i="1"/>
  <c r="J63" i="3" s="1"/>
  <c r="K92" i="1"/>
  <c r="K63" i="3" s="1"/>
  <c r="L92" i="1"/>
  <c r="L63" i="3" s="1"/>
  <c r="M92" i="1"/>
  <c r="M63" i="3" s="1"/>
  <c r="O89" i="1"/>
  <c r="O60" i="3" s="1"/>
  <c r="O85" i="1"/>
  <c r="O56" i="3" s="1"/>
  <c r="O80" i="1"/>
  <c r="O51" i="3" s="1"/>
  <c r="O84" i="1"/>
  <c r="O55" i="3" s="1"/>
  <c r="O83" i="1"/>
  <c r="O54" i="3" s="1"/>
  <c r="O82" i="1"/>
  <c r="O53" i="3" s="1"/>
  <c r="O92" i="1"/>
  <c r="O63" i="3" s="1"/>
  <c r="O91" i="1"/>
  <c r="O62" i="3" s="1"/>
  <c r="O90" i="1"/>
  <c r="O61" i="3" s="1"/>
  <c r="O81" i="1"/>
  <c r="O52" i="3" s="1"/>
  <c r="O88" i="1"/>
  <c r="O59" i="3" s="1"/>
  <c r="O87" i="1"/>
  <c r="O58" i="3" s="1"/>
  <c r="O86" i="1"/>
  <c r="O57" i="3" s="1"/>
  <c r="P31" i="1"/>
  <c r="P4" i="3" s="1"/>
  <c r="P32" i="1"/>
  <c r="P5" i="3" s="1"/>
  <c r="P30" i="1"/>
  <c r="P3" i="3" s="1"/>
  <c r="P50" i="1"/>
  <c r="P23" i="3" s="1"/>
  <c r="P33" i="1"/>
  <c r="P6" i="3" s="1"/>
  <c r="P34" i="1"/>
  <c r="P7" i="3" s="1"/>
  <c r="P35" i="1"/>
  <c r="P8" i="3" s="1"/>
  <c r="P36" i="1"/>
  <c r="P9" i="3" s="1"/>
  <c r="P37" i="1"/>
  <c r="P10" i="3" s="1"/>
  <c r="P38" i="1"/>
  <c r="P11" i="3" s="1"/>
  <c r="P39" i="1"/>
  <c r="P12" i="3" s="1"/>
  <c r="P40" i="1"/>
  <c r="P13" i="3" s="1"/>
  <c r="P41" i="1"/>
  <c r="P14" i="3" s="1"/>
  <c r="P42" i="1"/>
  <c r="P15" i="3" s="1"/>
  <c r="P43" i="1"/>
  <c r="P16" i="3" s="1"/>
  <c r="H44" i="1"/>
  <c r="H17" i="3" s="1"/>
  <c r="L44" i="1"/>
  <c r="L17" i="3" s="1"/>
  <c r="D44" i="1"/>
  <c r="D17" i="3" s="1"/>
  <c r="E44" i="1"/>
  <c r="E17" i="3" s="1"/>
  <c r="O44" i="1"/>
  <c r="O17" i="3" s="1"/>
  <c r="K44" i="1"/>
  <c r="K17" i="3" s="1"/>
  <c r="B44" i="1"/>
  <c r="B17" i="3" s="1"/>
  <c r="F44" i="1"/>
  <c r="F17" i="3" s="1"/>
  <c r="I44" i="1"/>
  <c r="I17" i="3" s="1"/>
  <c r="P44" i="1"/>
  <c r="P17" i="3" s="1"/>
  <c r="J44" i="1"/>
  <c r="J17" i="3" s="1"/>
  <c r="N44" i="1"/>
  <c r="N17" i="3" s="1"/>
  <c r="M44" i="1"/>
  <c r="M17" i="3" s="1"/>
  <c r="V44" i="1"/>
  <c r="V17" i="3" s="1"/>
  <c r="C44" i="1"/>
  <c r="C17" i="3" s="1"/>
  <c r="G44" i="1"/>
  <c r="G17" i="3" s="1"/>
  <c r="Q51" i="1"/>
  <c r="Q44" i="1" s="1"/>
  <c r="Q17" i="3" s="1"/>
  <c r="O68" i="1" l="1"/>
  <c r="O40" i="3" s="1"/>
  <c r="B68" i="1"/>
  <c r="P92" i="1"/>
  <c r="P63" i="3" s="1"/>
  <c r="P88" i="1"/>
  <c r="P59" i="3" s="1"/>
  <c r="P84" i="1"/>
  <c r="P55" i="3" s="1"/>
  <c r="P87" i="1"/>
  <c r="P58" i="3" s="1"/>
  <c r="P86" i="1"/>
  <c r="P57" i="3" s="1"/>
  <c r="P85" i="1"/>
  <c r="P56" i="3" s="1"/>
  <c r="P93" i="1"/>
  <c r="P64" i="3" s="1"/>
  <c r="P81" i="1"/>
  <c r="P52" i="3" s="1"/>
  <c r="P83" i="1"/>
  <c r="P54" i="3" s="1"/>
  <c r="P82" i="1"/>
  <c r="P53" i="3" s="1"/>
  <c r="P80" i="1"/>
  <c r="P51" i="3" s="1"/>
  <c r="P91" i="1"/>
  <c r="P62" i="3" s="1"/>
  <c r="P90" i="1"/>
  <c r="P61" i="3" s="1"/>
  <c r="P89" i="1"/>
  <c r="P60" i="3" s="1"/>
  <c r="B93" i="1"/>
  <c r="B64" i="3" s="1"/>
  <c r="C93" i="1"/>
  <c r="C64" i="3" s="1"/>
  <c r="D93" i="1"/>
  <c r="D64" i="3" s="1"/>
  <c r="E93" i="1"/>
  <c r="E64" i="3" s="1"/>
  <c r="F93" i="1"/>
  <c r="F64" i="3" s="1"/>
  <c r="G93" i="1"/>
  <c r="G64" i="3" s="1"/>
  <c r="H93" i="1"/>
  <c r="H64" i="3" s="1"/>
  <c r="I93" i="1"/>
  <c r="I64" i="3" s="1"/>
  <c r="J93" i="1"/>
  <c r="J64" i="3" s="1"/>
  <c r="K93" i="1"/>
  <c r="K64" i="3" s="1"/>
  <c r="L93" i="1"/>
  <c r="L64" i="3" s="1"/>
  <c r="M93" i="1"/>
  <c r="M64" i="3" s="1"/>
  <c r="N93" i="1"/>
  <c r="N64" i="3" s="1"/>
  <c r="P67" i="1"/>
  <c r="P39" i="3" s="1"/>
  <c r="P65" i="1"/>
  <c r="P37" i="3" s="1"/>
  <c r="P63" i="1"/>
  <c r="P35" i="3" s="1"/>
  <c r="P61" i="1"/>
  <c r="P33" i="3" s="1"/>
  <c r="P59" i="1"/>
  <c r="P31" i="3" s="1"/>
  <c r="P57" i="1"/>
  <c r="P29" i="3" s="1"/>
  <c r="P66" i="1"/>
  <c r="P38" i="3" s="1"/>
  <c r="P62" i="1"/>
  <c r="P34" i="3" s="1"/>
  <c r="P60" i="1"/>
  <c r="P32" i="3" s="1"/>
  <c r="P58" i="1"/>
  <c r="P30" i="3" s="1"/>
  <c r="P68" i="1"/>
  <c r="P40" i="3" s="1"/>
  <c r="P64" i="1"/>
  <c r="P36" i="3" s="1"/>
  <c r="P56" i="1"/>
  <c r="P28" i="3" s="1"/>
  <c r="P55" i="1"/>
  <c r="P27" i="3" s="1"/>
  <c r="B40" i="3"/>
  <c r="C68" i="1"/>
  <c r="C40" i="3" s="1"/>
  <c r="D68" i="1"/>
  <c r="D40" i="3" s="1"/>
  <c r="E68" i="1"/>
  <c r="E40" i="3" s="1"/>
  <c r="F68" i="1"/>
  <c r="F40" i="3" s="1"/>
  <c r="G68" i="1"/>
  <c r="G40" i="3" s="1"/>
  <c r="H68" i="1"/>
  <c r="H40" i="3" s="1"/>
  <c r="I68" i="1"/>
  <c r="I40" i="3" s="1"/>
  <c r="J68" i="1"/>
  <c r="J40" i="3" s="1"/>
  <c r="K68" i="1"/>
  <c r="K40" i="3" s="1"/>
  <c r="L68" i="1"/>
  <c r="L40" i="3" s="1"/>
  <c r="M68" i="1"/>
  <c r="M40" i="3" s="1"/>
  <c r="N68" i="1"/>
  <c r="N40" i="3" s="1"/>
  <c r="W94" i="1"/>
  <c r="W69" i="1"/>
  <c r="R29" i="1"/>
  <c r="Q31" i="1"/>
  <c r="Q4" i="3" s="1"/>
  <c r="Q50" i="1"/>
  <c r="Q23" i="3" s="1"/>
  <c r="Q30" i="1"/>
  <c r="Q3" i="3" s="1"/>
  <c r="Q32" i="1"/>
  <c r="Q5" i="3" s="1"/>
  <c r="Q33" i="1"/>
  <c r="Q6" i="3" s="1"/>
  <c r="Q34" i="1"/>
  <c r="Q7" i="3" s="1"/>
  <c r="Q35" i="1"/>
  <c r="Q8" i="3" s="1"/>
  <c r="Q36" i="1"/>
  <c r="Q9" i="3" s="1"/>
  <c r="Q37" i="1"/>
  <c r="Q10" i="3" s="1"/>
  <c r="Q38" i="1"/>
  <c r="Q11" i="3" s="1"/>
  <c r="Q39" i="1"/>
  <c r="Q12" i="3" s="1"/>
  <c r="Q40" i="1"/>
  <c r="Q13" i="3" s="1"/>
  <c r="Q41" i="1"/>
  <c r="Q14" i="3" s="1"/>
  <c r="Q42" i="1"/>
  <c r="Q15" i="3" s="1"/>
  <c r="Q43" i="1"/>
  <c r="Q16" i="3" s="1"/>
  <c r="B45" i="1"/>
  <c r="B18" i="3" s="1"/>
  <c r="F45" i="1"/>
  <c r="F18" i="3" s="1"/>
  <c r="G45" i="1"/>
  <c r="G18" i="3" s="1"/>
  <c r="J45" i="1"/>
  <c r="J18" i="3" s="1"/>
  <c r="N45" i="1"/>
  <c r="N18" i="3" s="1"/>
  <c r="Q45" i="1"/>
  <c r="Q18" i="3" s="1"/>
  <c r="V45" i="1"/>
  <c r="V18" i="3" s="1"/>
  <c r="C45" i="1"/>
  <c r="C18" i="3" s="1"/>
  <c r="E45" i="1"/>
  <c r="E18" i="3" s="1"/>
  <c r="D45" i="1"/>
  <c r="D18" i="3" s="1"/>
  <c r="H45" i="1"/>
  <c r="H18" i="3" s="1"/>
  <c r="L45" i="1"/>
  <c r="L18" i="3" s="1"/>
  <c r="P45" i="1"/>
  <c r="P18" i="3" s="1"/>
  <c r="K45" i="1"/>
  <c r="K18" i="3" s="1"/>
  <c r="I45" i="1"/>
  <c r="I18" i="3" s="1"/>
  <c r="M45" i="1"/>
  <c r="M18" i="3" s="1"/>
  <c r="O45" i="1"/>
  <c r="O18" i="3" s="1"/>
  <c r="R51" i="1"/>
  <c r="P69" i="1" l="1"/>
  <c r="P41" i="3" s="1"/>
  <c r="B69" i="1"/>
  <c r="B94" i="1"/>
  <c r="B65" i="3" s="1"/>
  <c r="C94" i="1"/>
  <c r="C65" i="3" s="1"/>
  <c r="D94" i="1"/>
  <c r="D65" i="3" s="1"/>
  <c r="E94" i="1"/>
  <c r="E65" i="3" s="1"/>
  <c r="F94" i="1"/>
  <c r="F65" i="3" s="1"/>
  <c r="G94" i="1"/>
  <c r="G65" i="3" s="1"/>
  <c r="H94" i="1"/>
  <c r="H65" i="3" s="1"/>
  <c r="I94" i="1"/>
  <c r="I65" i="3" s="1"/>
  <c r="J94" i="1"/>
  <c r="J65" i="3" s="1"/>
  <c r="K94" i="1"/>
  <c r="K65" i="3" s="1"/>
  <c r="L94" i="1"/>
  <c r="L65" i="3" s="1"/>
  <c r="M94" i="1"/>
  <c r="M65" i="3" s="1"/>
  <c r="N94" i="1"/>
  <c r="N65" i="3" s="1"/>
  <c r="O94" i="1"/>
  <c r="O65" i="3" s="1"/>
  <c r="W70" i="1"/>
  <c r="B70" i="1" s="1"/>
  <c r="P94" i="1"/>
  <c r="P65" i="3" s="1"/>
  <c r="Q69" i="1"/>
  <c r="Q41" i="3" s="1"/>
  <c r="Q67" i="1"/>
  <c r="Q39" i="3" s="1"/>
  <c r="Q65" i="1"/>
  <c r="Q37" i="3" s="1"/>
  <c r="Q63" i="1"/>
  <c r="Q35" i="3" s="1"/>
  <c r="Q61" i="1"/>
  <c r="Q33" i="3" s="1"/>
  <c r="Q56" i="1"/>
  <c r="Q28" i="3" s="1"/>
  <c r="Q55" i="1"/>
  <c r="Q27" i="3" s="1"/>
  <c r="Q59" i="1"/>
  <c r="Q31" i="3" s="1"/>
  <c r="Q57" i="1"/>
  <c r="Q29" i="3" s="1"/>
  <c r="Q66" i="1"/>
  <c r="Q38" i="3" s="1"/>
  <c r="Q64" i="1"/>
  <c r="Q36" i="3" s="1"/>
  <c r="Q62" i="1"/>
  <c r="Q34" i="3" s="1"/>
  <c r="Q70" i="1"/>
  <c r="Q42" i="3" s="1"/>
  <c r="Q60" i="1"/>
  <c r="Q32" i="3" s="1"/>
  <c r="Q68" i="1"/>
  <c r="Q40" i="3" s="1"/>
  <c r="Q58" i="1"/>
  <c r="Q30" i="3" s="1"/>
  <c r="W95" i="1"/>
  <c r="Q95" i="1" s="1"/>
  <c r="Q66" i="3" s="1"/>
  <c r="S29" i="1"/>
  <c r="Q91" i="1"/>
  <c r="Q62" i="3" s="1"/>
  <c r="Q87" i="1"/>
  <c r="Q58" i="3" s="1"/>
  <c r="Q83" i="1"/>
  <c r="Q54" i="3" s="1"/>
  <c r="Q94" i="1"/>
  <c r="Q65" i="3" s="1"/>
  <c r="Q93" i="1"/>
  <c r="Q64" i="3" s="1"/>
  <c r="Q90" i="1"/>
  <c r="Q61" i="3" s="1"/>
  <c r="Q89" i="1"/>
  <c r="Q60" i="3" s="1"/>
  <c r="Q88" i="1"/>
  <c r="Q59" i="3" s="1"/>
  <c r="Q81" i="1"/>
  <c r="Q52" i="3" s="1"/>
  <c r="Q82" i="1"/>
  <c r="Q53" i="3" s="1"/>
  <c r="Q80" i="1"/>
  <c r="Q51" i="3" s="1"/>
  <c r="Q86" i="1"/>
  <c r="Q57" i="3" s="1"/>
  <c r="Q85" i="1"/>
  <c r="Q56" i="3" s="1"/>
  <c r="Q84" i="1"/>
  <c r="Q55" i="3" s="1"/>
  <c r="Q92" i="1"/>
  <c r="Q63" i="3" s="1"/>
  <c r="B41" i="3"/>
  <c r="C69" i="1"/>
  <c r="C41" i="3" s="1"/>
  <c r="D69" i="1"/>
  <c r="D41" i="3" s="1"/>
  <c r="E69" i="1"/>
  <c r="E41" i="3" s="1"/>
  <c r="F69" i="1"/>
  <c r="F41" i="3" s="1"/>
  <c r="G69" i="1"/>
  <c r="G41" i="3" s="1"/>
  <c r="H69" i="1"/>
  <c r="H41" i="3" s="1"/>
  <c r="I69" i="1"/>
  <c r="I41" i="3" s="1"/>
  <c r="J69" i="1"/>
  <c r="J41" i="3" s="1"/>
  <c r="K69" i="1"/>
  <c r="K41" i="3" s="1"/>
  <c r="L69" i="1"/>
  <c r="L41" i="3" s="1"/>
  <c r="M69" i="1"/>
  <c r="M41" i="3" s="1"/>
  <c r="N69" i="1"/>
  <c r="N41" i="3" s="1"/>
  <c r="O69" i="1"/>
  <c r="O41" i="3" s="1"/>
  <c r="R31" i="1"/>
  <c r="R4" i="3" s="1"/>
  <c r="R50" i="1"/>
  <c r="R23" i="3" s="1"/>
  <c r="R32" i="1"/>
  <c r="R5" i="3" s="1"/>
  <c r="R30" i="1"/>
  <c r="R3" i="3" s="1"/>
  <c r="R33" i="1"/>
  <c r="R6" i="3" s="1"/>
  <c r="R34" i="1"/>
  <c r="R7" i="3" s="1"/>
  <c r="R35" i="1"/>
  <c r="R8" i="3" s="1"/>
  <c r="R36" i="1"/>
  <c r="R9" i="3" s="1"/>
  <c r="R37" i="1"/>
  <c r="R10" i="3" s="1"/>
  <c r="R38" i="1"/>
  <c r="R11" i="3" s="1"/>
  <c r="R39" i="1"/>
  <c r="R12" i="3" s="1"/>
  <c r="R40" i="1"/>
  <c r="R13" i="3" s="1"/>
  <c r="R41" i="1"/>
  <c r="R14" i="3" s="1"/>
  <c r="R42" i="1"/>
  <c r="R15" i="3" s="1"/>
  <c r="R43" i="1"/>
  <c r="R16" i="3" s="1"/>
  <c r="R44" i="1"/>
  <c r="R17" i="3" s="1"/>
  <c r="R45" i="1"/>
  <c r="R18" i="3" s="1"/>
  <c r="P46" i="1"/>
  <c r="P19" i="3" s="1"/>
  <c r="D46" i="1"/>
  <c r="D19" i="3" s="1"/>
  <c r="H46" i="1"/>
  <c r="H19" i="3" s="1"/>
  <c r="J46" i="1"/>
  <c r="J19" i="3" s="1"/>
  <c r="N46" i="1"/>
  <c r="N19" i="3" s="1"/>
  <c r="R46" i="1"/>
  <c r="R19" i="3" s="1"/>
  <c r="Q46" i="1"/>
  <c r="Q19" i="3" s="1"/>
  <c r="V46" i="1"/>
  <c r="V19" i="3" s="1"/>
  <c r="E46" i="1"/>
  <c r="E19" i="3" s="1"/>
  <c r="C46" i="1"/>
  <c r="C19" i="3" s="1"/>
  <c r="I46" i="1"/>
  <c r="I19" i="3" s="1"/>
  <c r="M46" i="1"/>
  <c r="M19" i="3" s="1"/>
  <c r="B46" i="1"/>
  <c r="B19" i="3" s="1"/>
  <c r="F46" i="1"/>
  <c r="F19" i="3" s="1"/>
  <c r="G46" i="1"/>
  <c r="G19" i="3" s="1"/>
  <c r="O46" i="1"/>
  <c r="O19" i="3" s="1"/>
  <c r="L46" i="1"/>
  <c r="L19" i="3" s="1"/>
  <c r="K46" i="1"/>
  <c r="K19" i="3" s="1"/>
  <c r="S51" i="1"/>
  <c r="R94" i="1" l="1"/>
  <c r="R65" i="3" s="1"/>
  <c r="R90" i="1"/>
  <c r="R61" i="3" s="1"/>
  <c r="R86" i="1"/>
  <c r="R57" i="3" s="1"/>
  <c r="R82" i="1"/>
  <c r="R53" i="3" s="1"/>
  <c r="R81" i="1"/>
  <c r="R52" i="3" s="1"/>
  <c r="R95" i="1"/>
  <c r="R66" i="3" s="1"/>
  <c r="R93" i="1"/>
  <c r="R64" i="3" s="1"/>
  <c r="R92" i="1"/>
  <c r="R63" i="3" s="1"/>
  <c r="R91" i="1"/>
  <c r="R62" i="3" s="1"/>
  <c r="R80" i="1"/>
  <c r="R51" i="3" s="1"/>
  <c r="R85" i="1"/>
  <c r="R56" i="3" s="1"/>
  <c r="R84" i="1"/>
  <c r="R55" i="3" s="1"/>
  <c r="R83" i="1"/>
  <c r="R54" i="3" s="1"/>
  <c r="R89" i="1"/>
  <c r="R60" i="3" s="1"/>
  <c r="R88" i="1"/>
  <c r="R59" i="3" s="1"/>
  <c r="R87" i="1"/>
  <c r="R58" i="3" s="1"/>
  <c r="W71" i="1"/>
  <c r="B71" i="1" s="1"/>
  <c r="T29" i="1"/>
  <c r="B95" i="1"/>
  <c r="B66" i="3" s="1"/>
  <c r="C95" i="1"/>
  <c r="C66" i="3" s="1"/>
  <c r="D95" i="1"/>
  <c r="D66" i="3" s="1"/>
  <c r="E95" i="1"/>
  <c r="E66" i="3" s="1"/>
  <c r="F95" i="1"/>
  <c r="F66" i="3" s="1"/>
  <c r="G95" i="1"/>
  <c r="G66" i="3" s="1"/>
  <c r="H95" i="1"/>
  <c r="H66" i="3" s="1"/>
  <c r="I95" i="1"/>
  <c r="I66" i="3" s="1"/>
  <c r="J95" i="1"/>
  <c r="J66" i="3" s="1"/>
  <c r="K95" i="1"/>
  <c r="K66" i="3" s="1"/>
  <c r="L95" i="1"/>
  <c r="L66" i="3" s="1"/>
  <c r="M95" i="1"/>
  <c r="M66" i="3" s="1"/>
  <c r="N95" i="1"/>
  <c r="N66" i="3" s="1"/>
  <c r="O95" i="1"/>
  <c r="O66" i="3" s="1"/>
  <c r="P95" i="1"/>
  <c r="P66" i="3" s="1"/>
  <c r="R60" i="1"/>
  <c r="R32" i="3" s="1"/>
  <c r="R58" i="1"/>
  <c r="R30" i="3" s="1"/>
  <c r="R70" i="1"/>
  <c r="R42" i="3" s="1"/>
  <c r="R69" i="1"/>
  <c r="R41" i="3" s="1"/>
  <c r="R66" i="1"/>
  <c r="R38" i="3" s="1"/>
  <c r="R65" i="1"/>
  <c r="R37" i="3" s="1"/>
  <c r="R62" i="1"/>
  <c r="R34" i="3" s="1"/>
  <c r="R61" i="1"/>
  <c r="R33" i="3" s="1"/>
  <c r="R56" i="1"/>
  <c r="R28" i="3" s="1"/>
  <c r="R55" i="1"/>
  <c r="R27" i="3" s="1"/>
  <c r="R68" i="1"/>
  <c r="R40" i="3" s="1"/>
  <c r="R67" i="1"/>
  <c r="R39" i="3" s="1"/>
  <c r="R64" i="1"/>
  <c r="R36" i="3" s="1"/>
  <c r="R63" i="1"/>
  <c r="R35" i="3" s="1"/>
  <c r="R59" i="1"/>
  <c r="R31" i="3" s="1"/>
  <c r="R57" i="1"/>
  <c r="R29" i="3" s="1"/>
  <c r="W96" i="1"/>
  <c r="B42" i="3"/>
  <c r="C70" i="1"/>
  <c r="C42" i="3" s="1"/>
  <c r="D70" i="1"/>
  <c r="D42" i="3" s="1"/>
  <c r="E70" i="1"/>
  <c r="E42" i="3" s="1"/>
  <c r="F70" i="1"/>
  <c r="F42" i="3" s="1"/>
  <c r="G70" i="1"/>
  <c r="G42" i="3" s="1"/>
  <c r="H70" i="1"/>
  <c r="H42" i="3" s="1"/>
  <c r="I70" i="1"/>
  <c r="I42" i="3" s="1"/>
  <c r="J70" i="1"/>
  <c r="J42" i="3" s="1"/>
  <c r="K70" i="1"/>
  <c r="K42" i="3" s="1"/>
  <c r="L70" i="1"/>
  <c r="L42" i="3" s="1"/>
  <c r="M70" i="1"/>
  <c r="M42" i="3" s="1"/>
  <c r="N70" i="1"/>
  <c r="N42" i="3" s="1"/>
  <c r="O70" i="1"/>
  <c r="O42" i="3" s="1"/>
  <c r="P70" i="1"/>
  <c r="P42" i="3" s="1"/>
  <c r="S31" i="1"/>
  <c r="S4" i="3" s="1"/>
  <c r="S50" i="1"/>
  <c r="S23" i="3" s="1"/>
  <c r="S32" i="1"/>
  <c r="S5" i="3" s="1"/>
  <c r="S30" i="1"/>
  <c r="S3" i="3" s="1"/>
  <c r="S33" i="1"/>
  <c r="S6" i="3" s="1"/>
  <c r="S34" i="1"/>
  <c r="S7" i="3" s="1"/>
  <c r="S35" i="1"/>
  <c r="S8" i="3" s="1"/>
  <c r="S36" i="1"/>
  <c r="S9" i="3" s="1"/>
  <c r="S37" i="1"/>
  <c r="S10" i="3" s="1"/>
  <c r="S38" i="1"/>
  <c r="S11" i="3" s="1"/>
  <c r="S39" i="1"/>
  <c r="S12" i="3" s="1"/>
  <c r="S40" i="1"/>
  <c r="S13" i="3" s="1"/>
  <c r="S41" i="1"/>
  <c r="S14" i="3" s="1"/>
  <c r="S42" i="1"/>
  <c r="S15" i="3" s="1"/>
  <c r="S43" i="1"/>
  <c r="S16" i="3" s="1"/>
  <c r="S44" i="1"/>
  <c r="S17" i="3" s="1"/>
  <c r="S45" i="1"/>
  <c r="S18" i="3" s="1"/>
  <c r="S46" i="1"/>
  <c r="S19" i="3" s="1"/>
  <c r="D47" i="1"/>
  <c r="D20" i="3" s="1"/>
  <c r="H47" i="1"/>
  <c r="H20" i="3" s="1"/>
  <c r="P47" i="1"/>
  <c r="P20" i="3" s="1"/>
  <c r="B47" i="1"/>
  <c r="B20" i="3" s="1"/>
  <c r="J47" i="1"/>
  <c r="J20" i="3" s="1"/>
  <c r="R47" i="1"/>
  <c r="R20" i="3" s="1"/>
  <c r="G47" i="1"/>
  <c r="G20" i="3" s="1"/>
  <c r="V47" i="1"/>
  <c r="V20" i="3" s="1"/>
  <c r="E47" i="1"/>
  <c r="E20" i="3" s="1"/>
  <c r="O47" i="1"/>
  <c r="O20" i="3" s="1"/>
  <c r="L47" i="1"/>
  <c r="L20" i="3" s="1"/>
  <c r="I47" i="1"/>
  <c r="I20" i="3" s="1"/>
  <c r="M47" i="1"/>
  <c r="M20" i="3" s="1"/>
  <c r="K47" i="1"/>
  <c r="K20" i="3" s="1"/>
  <c r="S47" i="1"/>
  <c r="S20" i="3" s="1"/>
  <c r="F47" i="1"/>
  <c r="F20" i="3" s="1"/>
  <c r="N47" i="1"/>
  <c r="N20" i="3" s="1"/>
  <c r="C47" i="1"/>
  <c r="C20" i="3" s="1"/>
  <c r="Q47" i="1"/>
  <c r="Q20" i="3" s="1"/>
  <c r="B96" i="1" l="1"/>
  <c r="B67" i="3" s="1"/>
  <c r="C96" i="1"/>
  <c r="C67" i="3" s="1"/>
  <c r="D96" i="1"/>
  <c r="D67" i="3" s="1"/>
  <c r="E96" i="1"/>
  <c r="E67" i="3" s="1"/>
  <c r="F96" i="1"/>
  <c r="F67" i="3" s="1"/>
  <c r="G96" i="1"/>
  <c r="G67" i="3" s="1"/>
  <c r="H96" i="1"/>
  <c r="H67" i="3" s="1"/>
  <c r="I96" i="1"/>
  <c r="I67" i="3" s="1"/>
  <c r="J96" i="1"/>
  <c r="J67" i="3" s="1"/>
  <c r="K96" i="1"/>
  <c r="K67" i="3" s="1"/>
  <c r="L96" i="1"/>
  <c r="L67" i="3" s="1"/>
  <c r="M96" i="1"/>
  <c r="M67" i="3" s="1"/>
  <c r="N96" i="1"/>
  <c r="N67" i="3" s="1"/>
  <c r="O96" i="1"/>
  <c r="O67" i="3" s="1"/>
  <c r="P96" i="1"/>
  <c r="P67" i="3" s="1"/>
  <c r="Q96" i="1"/>
  <c r="Q67" i="3" s="1"/>
  <c r="U29" i="1"/>
  <c r="T51" i="1"/>
  <c r="T47" i="1" s="1"/>
  <c r="T20" i="3" s="1"/>
  <c r="S59" i="1"/>
  <c r="S31" i="3" s="1"/>
  <c r="S57" i="1"/>
  <c r="S29" i="3" s="1"/>
  <c r="S71" i="1"/>
  <c r="S43" i="3" s="1"/>
  <c r="S67" i="1"/>
  <c r="S39" i="3" s="1"/>
  <c r="S63" i="1"/>
  <c r="S35" i="3" s="1"/>
  <c r="S69" i="1"/>
  <c r="S41" i="3" s="1"/>
  <c r="S65" i="1"/>
  <c r="S37" i="3" s="1"/>
  <c r="S61" i="1"/>
  <c r="S33" i="3" s="1"/>
  <c r="S56" i="1"/>
  <c r="S28" i="3" s="1"/>
  <c r="S70" i="1"/>
  <c r="S42" i="3" s="1"/>
  <c r="S60" i="1"/>
  <c r="S32" i="3" s="1"/>
  <c r="S68" i="1"/>
  <c r="S40" i="3" s="1"/>
  <c r="S58" i="1"/>
  <c r="S30" i="3" s="1"/>
  <c r="S66" i="1"/>
  <c r="S38" i="3" s="1"/>
  <c r="S55" i="1"/>
  <c r="S27" i="3" s="1"/>
  <c r="S64" i="1"/>
  <c r="S36" i="3" s="1"/>
  <c r="S62" i="1"/>
  <c r="S34" i="3" s="1"/>
  <c r="W72" i="1"/>
  <c r="B72" i="1" s="1"/>
  <c r="R96" i="1"/>
  <c r="R67" i="3" s="1"/>
  <c r="B43" i="3"/>
  <c r="C71" i="1"/>
  <c r="C43" i="3" s="1"/>
  <c r="D71" i="1"/>
  <c r="D43" i="3" s="1"/>
  <c r="E71" i="1"/>
  <c r="E43" i="3" s="1"/>
  <c r="F71" i="1"/>
  <c r="F43" i="3" s="1"/>
  <c r="G71" i="1"/>
  <c r="G43" i="3" s="1"/>
  <c r="H71" i="1"/>
  <c r="H43" i="3" s="1"/>
  <c r="I71" i="1"/>
  <c r="I43" i="3" s="1"/>
  <c r="J71" i="1"/>
  <c r="J43" i="3" s="1"/>
  <c r="K71" i="1"/>
  <c r="K43" i="3" s="1"/>
  <c r="L71" i="1"/>
  <c r="L43" i="3" s="1"/>
  <c r="M71" i="1"/>
  <c r="M43" i="3" s="1"/>
  <c r="N71" i="1"/>
  <c r="N43" i="3" s="1"/>
  <c r="O71" i="1"/>
  <c r="O43" i="3" s="1"/>
  <c r="P71" i="1"/>
  <c r="P43" i="3" s="1"/>
  <c r="Q71" i="1"/>
  <c r="Q43" i="3" s="1"/>
  <c r="W97" i="1"/>
  <c r="R71" i="1"/>
  <c r="R43" i="3" s="1"/>
  <c r="S93" i="1"/>
  <c r="S64" i="3" s="1"/>
  <c r="S89" i="1"/>
  <c r="S60" i="3" s="1"/>
  <c r="S85" i="1"/>
  <c r="S56" i="3" s="1"/>
  <c r="S80" i="1"/>
  <c r="S51" i="3" s="1"/>
  <c r="S96" i="1"/>
  <c r="S67" i="3" s="1"/>
  <c r="S95" i="1"/>
  <c r="S66" i="3" s="1"/>
  <c r="S94" i="1"/>
  <c r="S65" i="3" s="1"/>
  <c r="S81" i="1"/>
  <c r="S52" i="3" s="1"/>
  <c r="S84" i="1"/>
  <c r="S55" i="3" s="1"/>
  <c r="S83" i="1"/>
  <c r="S54" i="3" s="1"/>
  <c r="S82" i="1"/>
  <c r="S53" i="3" s="1"/>
  <c r="S88" i="1"/>
  <c r="S59" i="3" s="1"/>
  <c r="S87" i="1"/>
  <c r="S58" i="3" s="1"/>
  <c r="S86" i="1"/>
  <c r="S57" i="3" s="1"/>
  <c r="S92" i="1"/>
  <c r="S63" i="3" s="1"/>
  <c r="S91" i="1"/>
  <c r="S62" i="3" s="1"/>
  <c r="S90" i="1"/>
  <c r="S61" i="3" s="1"/>
  <c r="T31" i="1"/>
  <c r="T4" i="3" s="1"/>
  <c r="T50" i="1"/>
  <c r="T23" i="3" s="1"/>
  <c r="T30" i="1"/>
  <c r="T3" i="3" s="1"/>
  <c r="T32" i="1"/>
  <c r="T5" i="3" s="1"/>
  <c r="T33" i="1"/>
  <c r="T6" i="3" s="1"/>
  <c r="T34" i="1"/>
  <c r="T7" i="3" s="1"/>
  <c r="T35" i="1"/>
  <c r="T8" i="3" s="1"/>
  <c r="T36" i="1"/>
  <c r="T9" i="3" s="1"/>
  <c r="T37" i="1"/>
  <c r="T10" i="3" s="1"/>
  <c r="T38" i="1"/>
  <c r="T11" i="3" s="1"/>
  <c r="T39" i="1"/>
  <c r="T12" i="3" s="1"/>
  <c r="T40" i="1"/>
  <c r="T13" i="3" s="1"/>
  <c r="T41" i="1"/>
  <c r="T14" i="3" s="1"/>
  <c r="T42" i="1"/>
  <c r="T15" i="3" s="1"/>
  <c r="T43" i="1"/>
  <c r="T16" i="3" s="1"/>
  <c r="T44" i="1"/>
  <c r="T17" i="3" s="1"/>
  <c r="T45" i="1"/>
  <c r="T18" i="3" s="1"/>
  <c r="T46" i="1"/>
  <c r="T19" i="3" s="1"/>
  <c r="T48" i="1"/>
  <c r="T21" i="3" s="1"/>
  <c r="D48" i="1"/>
  <c r="D21" i="3" s="1"/>
  <c r="H48" i="1"/>
  <c r="H21" i="3" s="1"/>
  <c r="P48" i="1"/>
  <c r="P21" i="3" s="1"/>
  <c r="L48" i="1"/>
  <c r="L21" i="3" s="1"/>
  <c r="B48" i="1"/>
  <c r="B21" i="3" s="1"/>
  <c r="I48" i="1"/>
  <c r="I21" i="3" s="1"/>
  <c r="F48" i="1"/>
  <c r="F21" i="3" s="1"/>
  <c r="M48" i="1"/>
  <c r="M21" i="3" s="1"/>
  <c r="O48" i="1"/>
  <c r="O21" i="3" s="1"/>
  <c r="J48" i="1"/>
  <c r="J21" i="3" s="1"/>
  <c r="N48" i="1"/>
  <c r="N21" i="3" s="1"/>
  <c r="V48" i="1"/>
  <c r="V21" i="3" s="1"/>
  <c r="C48" i="1"/>
  <c r="C21" i="3" s="1"/>
  <c r="Q48" i="1"/>
  <c r="Q21" i="3" s="1"/>
  <c r="G48" i="1"/>
  <c r="G21" i="3" s="1"/>
  <c r="R48" i="1"/>
  <c r="R21" i="3" s="1"/>
  <c r="E48" i="1"/>
  <c r="E21" i="3" s="1"/>
  <c r="K48" i="1"/>
  <c r="K21" i="3" s="1"/>
  <c r="S48" i="1"/>
  <c r="S21" i="3" s="1"/>
  <c r="U51" i="1"/>
  <c r="U48" i="1" s="1"/>
  <c r="U21" i="3" s="1"/>
  <c r="B97" i="1" l="1"/>
  <c r="B68" i="3" s="1"/>
  <c r="C97" i="1"/>
  <c r="C68" i="3" s="1"/>
  <c r="D97" i="1"/>
  <c r="D68" i="3" s="1"/>
  <c r="E97" i="1"/>
  <c r="E68" i="3" s="1"/>
  <c r="F97" i="1"/>
  <c r="F68" i="3" s="1"/>
  <c r="G97" i="1"/>
  <c r="G68" i="3" s="1"/>
  <c r="H97" i="1"/>
  <c r="H68" i="3" s="1"/>
  <c r="I97" i="1"/>
  <c r="I68" i="3" s="1"/>
  <c r="J97" i="1"/>
  <c r="J68" i="3" s="1"/>
  <c r="K97" i="1"/>
  <c r="K68" i="3" s="1"/>
  <c r="L97" i="1"/>
  <c r="L68" i="3" s="1"/>
  <c r="M97" i="1"/>
  <c r="M68" i="3" s="1"/>
  <c r="N97" i="1"/>
  <c r="N68" i="3" s="1"/>
  <c r="O97" i="1"/>
  <c r="O68" i="3" s="1"/>
  <c r="P97" i="1"/>
  <c r="P68" i="3" s="1"/>
  <c r="Q97" i="1"/>
  <c r="Q68" i="3" s="1"/>
  <c r="R97" i="1"/>
  <c r="R68" i="3" s="1"/>
  <c r="T73" i="1"/>
  <c r="T45" i="3" s="1"/>
  <c r="T72" i="1"/>
  <c r="T44" i="3" s="1"/>
  <c r="T70" i="1"/>
  <c r="T42" i="3" s="1"/>
  <c r="T68" i="1"/>
  <c r="T40" i="3" s="1"/>
  <c r="T66" i="1"/>
  <c r="T38" i="3" s="1"/>
  <c r="T64" i="1"/>
  <c r="T36" i="3" s="1"/>
  <c r="T62" i="1"/>
  <c r="T34" i="3" s="1"/>
  <c r="T56" i="1"/>
  <c r="T28" i="3" s="1"/>
  <c r="T55" i="1"/>
  <c r="T27" i="3" s="1"/>
  <c r="T71" i="1"/>
  <c r="T43" i="3" s="1"/>
  <c r="T67" i="1"/>
  <c r="T39" i="3" s="1"/>
  <c r="T63" i="1"/>
  <c r="T35" i="3" s="1"/>
  <c r="T60" i="1"/>
  <c r="T32" i="3" s="1"/>
  <c r="T58" i="1"/>
  <c r="T30" i="3" s="1"/>
  <c r="T59" i="1"/>
  <c r="T31" i="3" s="1"/>
  <c r="T57" i="1"/>
  <c r="T29" i="3" s="1"/>
  <c r="T69" i="1"/>
  <c r="T41" i="3" s="1"/>
  <c r="T65" i="1"/>
  <c r="T37" i="3" s="1"/>
  <c r="T61" i="1"/>
  <c r="T33" i="3" s="1"/>
  <c r="W98" i="1"/>
  <c r="T98" i="1" s="1"/>
  <c r="T69" i="3" s="1"/>
  <c r="W99" i="1"/>
  <c r="T99" i="1" s="1"/>
  <c r="T70" i="3" s="1"/>
  <c r="W73" i="1"/>
  <c r="B73" i="1" s="1"/>
  <c r="W74" i="1"/>
  <c r="T96" i="1"/>
  <c r="T67" i="3" s="1"/>
  <c r="T92" i="1"/>
  <c r="T63" i="3" s="1"/>
  <c r="T88" i="1"/>
  <c r="T59" i="3" s="1"/>
  <c r="T84" i="1"/>
  <c r="T55" i="3" s="1"/>
  <c r="T97" i="1"/>
  <c r="T68" i="3" s="1"/>
  <c r="T83" i="1"/>
  <c r="T54" i="3" s="1"/>
  <c r="T82" i="1"/>
  <c r="T53" i="3" s="1"/>
  <c r="T87" i="1"/>
  <c r="T58" i="3" s="1"/>
  <c r="T86" i="1"/>
  <c r="T57" i="3" s="1"/>
  <c r="T85" i="1"/>
  <c r="T56" i="3" s="1"/>
  <c r="T91" i="1"/>
  <c r="T62" i="3" s="1"/>
  <c r="T90" i="1"/>
  <c r="T61" i="3" s="1"/>
  <c r="T89" i="1"/>
  <c r="T60" i="3" s="1"/>
  <c r="T95" i="1"/>
  <c r="T66" i="3" s="1"/>
  <c r="T94" i="1"/>
  <c r="T65" i="3" s="1"/>
  <c r="T93" i="1"/>
  <c r="T64" i="3" s="1"/>
  <c r="T81" i="1"/>
  <c r="T52" i="3" s="1"/>
  <c r="T80" i="1"/>
  <c r="T51" i="3" s="1"/>
  <c r="S97" i="1"/>
  <c r="S68" i="3" s="1"/>
  <c r="B44" i="3"/>
  <c r="C72" i="1"/>
  <c r="C44" i="3" s="1"/>
  <c r="D72" i="1"/>
  <c r="D44" i="3" s="1"/>
  <c r="E72" i="1"/>
  <c r="E44" i="3" s="1"/>
  <c r="F72" i="1"/>
  <c r="F44" i="3" s="1"/>
  <c r="G72" i="1"/>
  <c r="G44" i="3" s="1"/>
  <c r="H72" i="1"/>
  <c r="H44" i="3" s="1"/>
  <c r="I72" i="1"/>
  <c r="I44" i="3" s="1"/>
  <c r="J72" i="1"/>
  <c r="J44" i="3" s="1"/>
  <c r="K72" i="1"/>
  <c r="K44" i="3" s="1"/>
  <c r="L72" i="1"/>
  <c r="L44" i="3" s="1"/>
  <c r="M72" i="1"/>
  <c r="M44" i="3" s="1"/>
  <c r="N72" i="1"/>
  <c r="N44" i="3" s="1"/>
  <c r="O72" i="1"/>
  <c r="O44" i="3" s="1"/>
  <c r="P72" i="1"/>
  <c r="P44" i="3" s="1"/>
  <c r="Q72" i="1"/>
  <c r="Q44" i="3" s="1"/>
  <c r="R72" i="1"/>
  <c r="R44" i="3" s="1"/>
  <c r="S72" i="1"/>
  <c r="S44" i="3" s="1"/>
  <c r="U50" i="1"/>
  <c r="U23" i="3" s="1"/>
  <c r="U31" i="1"/>
  <c r="U4" i="3" s="1"/>
  <c r="U30" i="1"/>
  <c r="U3" i="3" s="1"/>
  <c r="U32" i="1"/>
  <c r="U5" i="3" s="1"/>
  <c r="U33" i="1"/>
  <c r="U6" i="3" s="1"/>
  <c r="U34" i="1"/>
  <c r="U7" i="3" s="1"/>
  <c r="U35" i="1"/>
  <c r="U8" i="3" s="1"/>
  <c r="U36" i="1"/>
  <c r="U9" i="3" s="1"/>
  <c r="U37" i="1"/>
  <c r="U10" i="3" s="1"/>
  <c r="U38" i="1"/>
  <c r="U11" i="3" s="1"/>
  <c r="U39" i="1"/>
  <c r="U12" i="3" s="1"/>
  <c r="U40" i="1"/>
  <c r="U13" i="3" s="1"/>
  <c r="U41" i="1"/>
  <c r="U14" i="3" s="1"/>
  <c r="U42" i="1"/>
  <c r="U15" i="3" s="1"/>
  <c r="U43" i="1"/>
  <c r="U16" i="3" s="1"/>
  <c r="U44" i="1"/>
  <c r="U17" i="3" s="1"/>
  <c r="U45" i="1"/>
  <c r="U18" i="3" s="1"/>
  <c r="U46" i="1"/>
  <c r="U19" i="3" s="1"/>
  <c r="U47" i="1"/>
  <c r="U20" i="3" s="1"/>
  <c r="S49" i="1"/>
  <c r="S22" i="3" s="1"/>
  <c r="D49" i="1"/>
  <c r="D22" i="3" s="1"/>
  <c r="T49" i="1"/>
  <c r="T22" i="3" s="1"/>
  <c r="F49" i="1"/>
  <c r="F22" i="3" s="1"/>
  <c r="E49" i="1"/>
  <c r="E22" i="3" s="1"/>
  <c r="U49" i="1"/>
  <c r="U22" i="3" s="1"/>
  <c r="L49" i="1"/>
  <c r="L22" i="3" s="1"/>
  <c r="J49" i="1"/>
  <c r="J22" i="3" s="1"/>
  <c r="N49" i="1"/>
  <c r="N22" i="3" s="1"/>
  <c r="V49" i="1"/>
  <c r="V22" i="3" s="1"/>
  <c r="C49" i="1"/>
  <c r="C22" i="3" s="1"/>
  <c r="Q49" i="1"/>
  <c r="Q22" i="3" s="1"/>
  <c r="P49" i="1"/>
  <c r="P22" i="3" s="1"/>
  <c r="R49" i="1"/>
  <c r="R22" i="3" s="1"/>
  <c r="I49" i="1"/>
  <c r="I22" i="3" s="1"/>
  <c r="M49" i="1"/>
  <c r="M22" i="3" s="1"/>
  <c r="O49" i="1"/>
  <c r="O22" i="3" s="1"/>
  <c r="B49" i="1"/>
  <c r="B22" i="3" s="1"/>
  <c r="K49" i="1"/>
  <c r="K22" i="3" s="1"/>
  <c r="G49" i="1"/>
  <c r="G22" i="3" s="1"/>
  <c r="H49" i="1"/>
  <c r="H22" i="3" s="1"/>
  <c r="B74" i="1" l="1"/>
  <c r="B46" i="3" s="1"/>
  <c r="C74" i="1"/>
  <c r="C46" i="3" s="1"/>
  <c r="D74" i="1"/>
  <c r="D46" i="3" s="1"/>
  <c r="E74" i="1"/>
  <c r="E46" i="3" s="1"/>
  <c r="F74" i="1"/>
  <c r="F46" i="3" s="1"/>
  <c r="G74" i="1"/>
  <c r="G46" i="3" s="1"/>
  <c r="H74" i="1"/>
  <c r="H46" i="3" s="1"/>
  <c r="I74" i="1"/>
  <c r="I46" i="3" s="1"/>
  <c r="J74" i="1"/>
  <c r="J46" i="3" s="1"/>
  <c r="K74" i="1"/>
  <c r="K46" i="3" s="1"/>
  <c r="L74" i="1"/>
  <c r="L46" i="3" s="1"/>
  <c r="M74" i="1"/>
  <c r="M46" i="3" s="1"/>
  <c r="N74" i="1"/>
  <c r="N46" i="3" s="1"/>
  <c r="O74" i="1"/>
  <c r="O46" i="3" s="1"/>
  <c r="P74" i="1"/>
  <c r="P46" i="3" s="1"/>
  <c r="Q74" i="1"/>
  <c r="Q46" i="3" s="1"/>
  <c r="R74" i="1"/>
  <c r="R46" i="3" s="1"/>
  <c r="S74" i="1"/>
  <c r="S46" i="3" s="1"/>
  <c r="B98" i="1"/>
  <c r="B69" i="3" s="1"/>
  <c r="C98" i="1"/>
  <c r="C69" i="3" s="1"/>
  <c r="D98" i="1"/>
  <c r="D69" i="3" s="1"/>
  <c r="E98" i="1"/>
  <c r="E69" i="3" s="1"/>
  <c r="F98" i="1"/>
  <c r="F69" i="3" s="1"/>
  <c r="G98" i="1"/>
  <c r="G69" i="3" s="1"/>
  <c r="H98" i="1"/>
  <c r="H69" i="3" s="1"/>
  <c r="I98" i="1"/>
  <c r="I69" i="3" s="1"/>
  <c r="J98" i="1"/>
  <c r="J69" i="3" s="1"/>
  <c r="K98" i="1"/>
  <c r="K69" i="3" s="1"/>
  <c r="L98" i="1"/>
  <c r="L69" i="3" s="1"/>
  <c r="M98" i="1"/>
  <c r="M69" i="3" s="1"/>
  <c r="N98" i="1"/>
  <c r="N69" i="3" s="1"/>
  <c r="O98" i="1"/>
  <c r="O69" i="3" s="1"/>
  <c r="P98" i="1"/>
  <c r="P69" i="3" s="1"/>
  <c r="Q98" i="1"/>
  <c r="Q69" i="3" s="1"/>
  <c r="R98" i="1"/>
  <c r="R69" i="3" s="1"/>
  <c r="S98" i="1"/>
  <c r="S69" i="3" s="1"/>
  <c r="T74" i="1"/>
  <c r="T46" i="3" s="1"/>
  <c r="U72" i="1"/>
  <c r="U44" i="3" s="1"/>
  <c r="U74" i="1"/>
  <c r="U46" i="3" s="1"/>
  <c r="U71" i="1"/>
  <c r="U43" i="3" s="1"/>
  <c r="U69" i="1"/>
  <c r="U41" i="3" s="1"/>
  <c r="U67" i="1"/>
  <c r="U39" i="3" s="1"/>
  <c r="U65" i="1"/>
  <c r="U37" i="3" s="1"/>
  <c r="U63" i="1"/>
  <c r="U35" i="3" s="1"/>
  <c r="U61" i="1"/>
  <c r="U33" i="3" s="1"/>
  <c r="U73" i="1"/>
  <c r="U45" i="3" s="1"/>
  <c r="U59" i="1"/>
  <c r="U31" i="3" s="1"/>
  <c r="U57" i="1"/>
  <c r="U29" i="3" s="1"/>
  <c r="U56" i="1"/>
  <c r="U28" i="3" s="1"/>
  <c r="U55" i="1"/>
  <c r="U27" i="3" s="1"/>
  <c r="U62" i="1"/>
  <c r="U34" i="3" s="1"/>
  <c r="U70" i="1"/>
  <c r="U42" i="3" s="1"/>
  <c r="U60" i="1"/>
  <c r="U32" i="3" s="1"/>
  <c r="U66" i="1"/>
  <c r="U38" i="3" s="1"/>
  <c r="U64" i="1"/>
  <c r="U36" i="3" s="1"/>
  <c r="U68" i="1"/>
  <c r="U40" i="3" s="1"/>
  <c r="U58" i="1"/>
  <c r="U30" i="3" s="1"/>
  <c r="B45" i="3"/>
  <c r="C73" i="1"/>
  <c r="C45" i="3" s="1"/>
  <c r="D73" i="1"/>
  <c r="D45" i="3" s="1"/>
  <c r="E73" i="1"/>
  <c r="E45" i="3" s="1"/>
  <c r="F73" i="1"/>
  <c r="F45" i="3" s="1"/>
  <c r="G73" i="1"/>
  <c r="G45" i="3" s="1"/>
  <c r="H73" i="1"/>
  <c r="H45" i="3" s="1"/>
  <c r="I73" i="1"/>
  <c r="I45" i="3" s="1"/>
  <c r="J73" i="1"/>
  <c r="J45" i="3" s="1"/>
  <c r="K73" i="1"/>
  <c r="K45" i="3" s="1"/>
  <c r="L73" i="1"/>
  <c r="L45" i="3" s="1"/>
  <c r="M73" i="1"/>
  <c r="M45" i="3" s="1"/>
  <c r="N73" i="1"/>
  <c r="N45" i="3" s="1"/>
  <c r="O73" i="1"/>
  <c r="O45" i="3" s="1"/>
  <c r="P73" i="1"/>
  <c r="P45" i="3" s="1"/>
  <c r="Q73" i="1"/>
  <c r="Q45" i="3" s="1"/>
  <c r="R73" i="1"/>
  <c r="R45" i="3" s="1"/>
  <c r="S73" i="1"/>
  <c r="S45" i="3" s="1"/>
  <c r="U99" i="1"/>
  <c r="U70" i="3" s="1"/>
  <c r="U95" i="1"/>
  <c r="U66" i="3" s="1"/>
  <c r="U91" i="1"/>
  <c r="U62" i="3" s="1"/>
  <c r="U87" i="1"/>
  <c r="U58" i="3" s="1"/>
  <c r="U83" i="1"/>
  <c r="U54" i="3" s="1"/>
  <c r="U86" i="1"/>
  <c r="U57" i="3" s="1"/>
  <c r="U85" i="1"/>
  <c r="U56" i="3" s="1"/>
  <c r="U84" i="1"/>
  <c r="U55" i="3" s="1"/>
  <c r="U90" i="1"/>
  <c r="U61" i="3" s="1"/>
  <c r="U89" i="1"/>
  <c r="U60" i="3" s="1"/>
  <c r="U88" i="1"/>
  <c r="U59" i="3" s="1"/>
  <c r="U92" i="1"/>
  <c r="U63" i="3" s="1"/>
  <c r="U94" i="1"/>
  <c r="U65" i="3" s="1"/>
  <c r="U93" i="1"/>
  <c r="U64" i="3" s="1"/>
  <c r="U81" i="1"/>
  <c r="U52" i="3" s="1"/>
  <c r="U80" i="1"/>
  <c r="U51" i="3" s="1"/>
  <c r="U98" i="1"/>
  <c r="U69" i="3" s="1"/>
  <c r="U97" i="1"/>
  <c r="U68" i="3" s="1"/>
  <c r="U96" i="1"/>
  <c r="U67" i="3" s="1"/>
  <c r="U82" i="1"/>
  <c r="U53" i="3" s="1"/>
  <c r="B99" i="1"/>
  <c r="B70" i="3" s="1"/>
  <c r="C99" i="1"/>
  <c r="C70" i="3" s="1"/>
  <c r="D99" i="1"/>
  <c r="D70" i="3" s="1"/>
  <c r="E99" i="1"/>
  <c r="E70" i="3" s="1"/>
  <c r="F99" i="1"/>
  <c r="F70" i="3" s="1"/>
  <c r="G99" i="1"/>
  <c r="G70" i="3" s="1"/>
  <c r="H99" i="1"/>
  <c r="H70" i="3" s="1"/>
  <c r="I99" i="1"/>
  <c r="I70" i="3" s="1"/>
  <c r="J99" i="1"/>
  <c r="J70" i="3" s="1"/>
  <c r="K99" i="1"/>
  <c r="K70" i="3" s="1"/>
  <c r="L99" i="1"/>
  <c r="L70" i="3" s="1"/>
  <c r="M99" i="1"/>
  <c r="M70" i="3" s="1"/>
  <c r="N99" i="1"/>
  <c r="N70" i="3" s="1"/>
  <c r="O99" i="1"/>
  <c r="O70" i="3" s="1"/>
  <c r="P99" i="1"/>
  <c r="P70" i="3" s="1"/>
  <c r="Q99" i="1"/>
  <c r="Q70" i="3" s="1"/>
  <c r="R99" i="1"/>
  <c r="R70" i="3" s="1"/>
  <c r="S99" i="1"/>
  <c r="S70" i="3" s="1"/>
  <c r="F27" i="4"/>
  <c r="N27" i="4" l="1"/>
  <c r="V27" i="4"/>
</calcChain>
</file>

<file path=xl/sharedStrings.xml><?xml version="1.0" encoding="utf-8"?>
<sst xmlns="http://schemas.openxmlformats.org/spreadsheetml/2006/main" count="54" uniqueCount="36">
  <si>
    <t>a</t>
  </si>
  <si>
    <t>b</t>
  </si>
  <si>
    <t>k</t>
  </si>
  <si>
    <t>y \ x</t>
  </si>
  <si>
    <t>Nx</t>
  </si>
  <si>
    <t>Ny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</si>
  <si>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x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</si>
  <si>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y</t>
    </r>
  </si>
  <si>
    <t>m</t>
  </si>
  <si>
    <r>
      <t>sin(m</t>
    </r>
    <r>
      <rPr>
        <sz val="11"/>
        <color rgb="FFFF0000"/>
        <rFont val="Symbol"/>
        <family val="1"/>
        <charset val="2"/>
      </rPr>
      <t>p</t>
    </r>
    <r>
      <rPr>
        <sz val="11"/>
        <color rgb="FFFF0000"/>
        <rFont val="Calibri"/>
        <family val="2"/>
        <scheme val="minor"/>
      </rPr>
      <t>x/a)</t>
    </r>
  </si>
  <si>
    <t>Darcy-2D</t>
  </si>
  <si>
    <t>h</t>
  </si>
  <si>
    <t>T</t>
  </si>
  <si>
    <t>qx</t>
  </si>
  <si>
    <t>qy</t>
  </si>
  <si>
    <t xml:space="preserve">y \x </t>
  </si>
  <si>
    <r>
      <t>sinh[k(b-y)m</t>
    </r>
    <r>
      <rPr>
        <sz val="11"/>
        <color rgb="FF0000FF"/>
        <rFont val="Symbol"/>
        <family val="1"/>
        <charset val="2"/>
      </rPr>
      <t>p</t>
    </r>
    <r>
      <rPr>
        <sz val="11"/>
        <color rgb="FF0000FF"/>
        <rFont val="Calibri"/>
        <family val="2"/>
        <scheme val="minor"/>
      </rPr>
      <t>/a]</t>
    </r>
  </si>
  <si>
    <r>
      <t>|h</t>
    </r>
    <r>
      <rPr>
        <b/>
        <vertAlign val="subscript"/>
        <sz val="11"/>
        <color theme="1"/>
        <rFont val="Calibri"/>
        <family val="2"/>
        <scheme val="minor"/>
      </rPr>
      <t>exact</t>
    </r>
    <r>
      <rPr>
        <b/>
        <sz val="11"/>
        <color theme="1"/>
        <rFont val="Calibri"/>
        <family val="2"/>
        <scheme val="minor"/>
      </rPr>
      <t xml:space="preserve"> - h</t>
    </r>
    <r>
      <rPr>
        <b/>
        <vertAlign val="subscript"/>
        <sz val="11"/>
        <color theme="1"/>
        <rFont val="Calibri"/>
        <family val="2"/>
        <scheme val="minor"/>
      </rPr>
      <t>FEM</t>
    </r>
    <r>
      <rPr>
        <b/>
        <sz val="11"/>
        <color theme="1"/>
        <rFont val="Calibri"/>
        <family val="2"/>
        <scheme val="minor"/>
      </rPr>
      <t>|</t>
    </r>
  </si>
  <si>
    <t>max err.</t>
  </si>
  <si>
    <t>Analytic</t>
  </si>
  <si>
    <t>comparison</t>
  </si>
  <si>
    <r>
      <t>A</t>
    </r>
    <r>
      <rPr>
        <vertAlign val="subscript"/>
        <sz val="11"/>
        <color theme="1"/>
        <rFont val="Calibri"/>
        <family val="2"/>
        <scheme val="minor"/>
      </rPr>
      <t>m</t>
    </r>
  </si>
  <si>
    <t xml:space="preserve"> with symmetry at x=a/2</t>
  </si>
  <si>
    <t>Kyy</t>
  </si>
  <si>
    <t>Kxx</t>
  </si>
  <si>
    <r>
      <t>cos(m</t>
    </r>
    <r>
      <rPr>
        <sz val="11"/>
        <color rgb="FFFF0000"/>
        <rFont val="Symbol"/>
        <family val="1"/>
        <charset val="2"/>
      </rPr>
      <t>p</t>
    </r>
    <r>
      <rPr>
        <sz val="11"/>
        <color rgb="FFFF0000"/>
        <rFont val="Calibri"/>
        <family val="2"/>
        <scheme val="minor"/>
      </rPr>
      <t>x/a)</t>
    </r>
  </si>
  <si>
    <r>
      <t>c=A</t>
    </r>
    <r>
      <rPr>
        <vertAlign val="subscript"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cosech(km</t>
    </r>
    <r>
      <rPr>
        <sz val="11"/>
        <color theme="1"/>
        <rFont val="Symbol"/>
        <family val="1"/>
        <charset val="2"/>
      </rPr>
      <t>p</t>
    </r>
    <r>
      <rPr>
        <sz val="11"/>
        <color theme="1"/>
        <rFont val="Calibri"/>
        <family val="2"/>
        <scheme val="minor"/>
      </rPr>
      <t>b/a)</t>
    </r>
  </si>
  <si>
    <r>
      <t>ckK</t>
    </r>
    <r>
      <rPr>
        <vertAlign val="subscript"/>
        <sz val="11"/>
        <color theme="1"/>
        <rFont val="Calibri"/>
        <family val="2"/>
        <scheme val="minor"/>
      </rPr>
      <t>yy</t>
    </r>
    <r>
      <rPr>
        <sz val="11"/>
        <color theme="1"/>
        <rFont val="Calibri"/>
        <family val="2"/>
        <scheme val="minor"/>
      </rPr>
      <t>m</t>
    </r>
    <r>
      <rPr>
        <sz val="11"/>
        <color theme="1"/>
        <rFont val="Symbol"/>
        <family val="1"/>
        <charset val="2"/>
      </rPr>
      <t>p</t>
    </r>
    <r>
      <rPr>
        <sz val="11"/>
        <color theme="1"/>
        <rFont val="Calibri"/>
        <family val="2"/>
        <scheme val="minor"/>
      </rPr>
      <t>/a</t>
    </r>
  </si>
  <si>
    <r>
      <t>-ck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K</t>
    </r>
    <r>
      <rPr>
        <vertAlign val="subscript"/>
        <sz val="11"/>
        <color theme="1"/>
        <rFont val="Calibri"/>
        <family val="2"/>
        <scheme val="minor"/>
      </rPr>
      <t>yy</t>
    </r>
    <r>
      <rPr>
        <sz val="11"/>
        <color theme="1"/>
        <rFont val="Calibri"/>
        <family val="2"/>
        <scheme val="minor"/>
      </rPr>
      <t>m</t>
    </r>
    <r>
      <rPr>
        <sz val="11"/>
        <color theme="1"/>
        <rFont val="Symbol"/>
        <family val="1"/>
        <charset val="2"/>
      </rPr>
      <t>p</t>
    </r>
    <r>
      <rPr>
        <sz val="11"/>
        <color theme="1"/>
        <rFont val="Calibri"/>
        <family val="2"/>
        <scheme val="minor"/>
      </rPr>
      <t>/a</t>
    </r>
  </si>
  <si>
    <r>
      <t>cohh[k(b-y)m</t>
    </r>
    <r>
      <rPr>
        <sz val="11"/>
        <color rgb="FF0000FF"/>
        <rFont val="Symbol"/>
        <family val="1"/>
        <charset val="2"/>
      </rPr>
      <t>p</t>
    </r>
    <r>
      <rPr>
        <sz val="11"/>
        <color rgb="FF0000FF"/>
        <rFont val="Calibri"/>
        <family val="2"/>
        <scheme val="minor"/>
      </rPr>
      <t>/a]</t>
    </r>
  </si>
  <si>
    <r>
      <t>|q</t>
    </r>
    <r>
      <rPr>
        <b/>
        <vertAlign val="subscript"/>
        <sz val="11"/>
        <color theme="1"/>
        <rFont val="Calibri"/>
        <family val="2"/>
        <scheme val="minor"/>
      </rPr>
      <t>x,exact</t>
    </r>
    <r>
      <rPr>
        <b/>
        <sz val="11"/>
        <color theme="1"/>
        <rFont val="Calibri"/>
        <family val="2"/>
        <scheme val="minor"/>
      </rPr>
      <t xml:space="preserve"> - q</t>
    </r>
    <r>
      <rPr>
        <b/>
        <vertAlign val="subscript"/>
        <sz val="11"/>
        <color theme="1"/>
        <rFont val="Calibri"/>
        <family val="2"/>
        <scheme val="minor"/>
      </rPr>
      <t>x,FEM</t>
    </r>
    <r>
      <rPr>
        <b/>
        <sz val="11"/>
        <color theme="1"/>
        <rFont val="Calibri"/>
        <family val="2"/>
        <scheme val="minor"/>
      </rPr>
      <t>|</t>
    </r>
  </si>
  <si>
    <r>
      <t>|q</t>
    </r>
    <r>
      <rPr>
        <b/>
        <vertAlign val="subscript"/>
        <sz val="11"/>
        <color theme="1"/>
        <rFont val="Calibri"/>
        <family val="2"/>
        <scheme val="minor"/>
      </rPr>
      <t>y,exact</t>
    </r>
    <r>
      <rPr>
        <b/>
        <sz val="11"/>
        <color theme="1"/>
        <rFont val="Calibri"/>
        <family val="2"/>
        <scheme val="minor"/>
      </rPr>
      <t xml:space="preserve"> - q</t>
    </r>
    <r>
      <rPr>
        <b/>
        <vertAlign val="subscript"/>
        <sz val="11"/>
        <color theme="1"/>
        <rFont val="Calibri"/>
        <family val="2"/>
        <scheme val="minor"/>
      </rPr>
      <t>y,FEM</t>
    </r>
    <r>
      <rPr>
        <b/>
        <sz val="11"/>
        <color theme="1"/>
        <rFont val="Calibri"/>
        <family val="2"/>
        <scheme val="minor"/>
      </rPr>
      <t>|</t>
    </r>
  </si>
  <si>
    <t>h = v</t>
  </si>
  <si>
    <r>
      <t>q</t>
    </r>
    <r>
      <rPr>
        <b/>
        <vertAlign val="subscript"/>
        <sz val="11"/>
        <color theme="1"/>
        <rFont val="Calibri"/>
        <family val="2"/>
        <scheme val="minor"/>
      </rPr>
      <t>x</t>
    </r>
    <r>
      <rPr>
        <b/>
        <sz val="11"/>
        <color theme="1"/>
        <rFont val="Calibri"/>
        <family val="2"/>
        <scheme val="minor"/>
      </rPr>
      <t xml:space="preserve"> = -K</t>
    </r>
    <r>
      <rPr>
        <b/>
        <vertAlign val="subscript"/>
        <sz val="11"/>
        <color theme="1"/>
        <rFont val="Calibri"/>
        <family val="2"/>
        <scheme val="minor"/>
      </rPr>
      <t>xx</t>
    </r>
    <r>
      <rPr>
        <b/>
        <sz val="11"/>
        <color theme="1"/>
        <rFont val="Calibri"/>
        <family val="2"/>
        <scheme val="minor"/>
      </rPr>
      <t>h,</t>
    </r>
    <r>
      <rPr>
        <b/>
        <vertAlign val="subscript"/>
        <sz val="11"/>
        <color theme="1"/>
        <rFont val="Calibri"/>
        <family val="2"/>
        <scheme val="minor"/>
      </rPr>
      <t>x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</si>
  <si>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y</t>
    </r>
    <r>
      <rPr>
        <b/>
        <sz val="11"/>
        <color theme="1"/>
        <rFont val="Calibri"/>
        <family val="2"/>
        <scheme val="minor"/>
      </rPr>
      <t xml:space="preserve"> = -K</t>
    </r>
    <r>
      <rPr>
        <b/>
        <vertAlign val="subscript"/>
        <sz val="11"/>
        <color theme="1"/>
        <rFont val="Calibri"/>
        <family val="2"/>
        <scheme val="minor"/>
      </rPr>
      <t>yy</t>
    </r>
    <r>
      <rPr>
        <b/>
        <sz val="11"/>
        <color theme="1"/>
        <rFont val="Calibri"/>
        <family val="2"/>
        <scheme val="minor"/>
      </rPr>
      <t>h,</t>
    </r>
    <r>
      <rPr>
        <b/>
        <vertAlign val="subscript"/>
        <sz val="11"/>
        <color theme="1"/>
        <rFont val="Calibri"/>
        <family val="2"/>
        <scheme val="minor"/>
      </rPr>
      <t>y</t>
    </r>
  </si>
  <si>
    <t>2D Darcy v54.3 of 02/09/18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</si>
</sst>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FF0000"/>
      <name val="Symbol"/>
      <family val="1"/>
      <charset val="2"/>
    </font>
    <font>
      <sz val="11"/>
      <color rgb="FF0000FF"/>
      <name val="Calibri"/>
      <family val="2"/>
      <scheme val="minor"/>
    </font>
    <font>
      <sz val="11"/>
      <color rgb="FF0000FF"/>
      <name val="Symbol"/>
      <family val="1"/>
      <charset val="2"/>
    </font>
    <font>
      <b/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/>
    <xf numFmtId="11" fontId="0" fillId="0" borderId="0" xfId="0" applyNumberFormat="1"/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ill="1"/>
    <xf numFmtId="0" fontId="2" fillId="0" borderId="0" xfId="0" applyFont="1"/>
    <xf numFmtId="0" fontId="0" fillId="0" borderId="0" xfId="0" applyNumberFormat="1"/>
    <xf numFmtId="49" fontId="5" fillId="0" borderId="0" xfId="0" applyNumberFormat="1" applyFont="1"/>
    <xf numFmtId="0" fontId="0" fillId="0" borderId="0" xfId="0" applyFill="1" applyAlignment="1">
      <alignment horizontal="center"/>
    </xf>
    <xf numFmtId="49" fontId="0" fillId="0" borderId="0" xfId="0" applyNumberFormat="1"/>
    <xf numFmtId="11" fontId="0" fillId="2" borderId="0" xfId="0" applyNumberFormat="1" applyFill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59923504704114"/>
          <c:y val="5.1400554097404488E-2"/>
          <c:w val="0.82004787359520037"/>
          <c:h val="0.84905074365704292"/>
        </c:manualLayout>
      </c:layout>
      <c:scatterChart>
        <c:scatterStyle val="lineMarker"/>
        <c:varyColors val="0"/>
        <c:ser>
          <c:idx val="0"/>
          <c:order val="0"/>
          <c:tx>
            <c:v>Analytic,y=b/2</c:v>
          </c:tx>
          <c:marker>
            <c:symbol val="none"/>
          </c:marker>
          <c:xVal>
            <c:numRef>
              <c:f>Analytic!$B$29:$V$29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</c:v>
                </c:pt>
              </c:numCache>
            </c:numRef>
          </c:xVal>
          <c:yVal>
            <c:numRef>
              <c:f>Analytic!$B$40:$V$40</c:f>
              <c:numCache>
                <c:formatCode>General</c:formatCode>
                <c:ptCount val="21"/>
                <c:pt idx="0">
                  <c:v>0</c:v>
                </c:pt>
                <c:pt idx="1">
                  <c:v>1.5634419072852471E-2</c:v>
                </c:pt>
                <c:pt idx="2">
                  <c:v>3.1172446753148897E-2</c:v>
                </c:pt>
                <c:pt idx="3">
                  <c:v>4.6518285933321739E-2</c:v>
                </c:pt>
                <c:pt idx="4">
                  <c:v>6.1577324411815834E-2</c:v>
                </c:pt>
                <c:pt idx="5">
                  <c:v>7.6256718208772889E-2</c:v>
                </c:pt>
                <c:pt idx="6">
                  <c:v>9.0465963980040809E-2</c:v>
                </c:pt>
                <c:pt idx="7">
                  <c:v>0.10411745700038608</c:v>
                </c:pt>
                <c:pt idx="8">
                  <c:v>0.1171270312757562</c:v>
                </c:pt>
                <c:pt idx="9">
                  <c:v>0.12941447845462098</c:v>
                </c:pt>
                <c:pt idx="10">
                  <c:v>0.14090404233913201</c:v>
                </c:pt>
                <c:pt idx="11">
                  <c:v>0.15152488594727356</c:v>
                </c:pt>
                <c:pt idx="12">
                  <c:v>0.16121152824641252</c:v>
                </c:pt>
                <c:pt idx="13">
                  <c:v>0.16990424786563926</c:v>
                </c:pt>
                <c:pt idx="14">
                  <c:v>0.17754945129787864</c:v>
                </c:pt>
                <c:pt idx="15">
                  <c:v>0.18410000332168289</c:v>
                </c:pt>
                <c:pt idx="16">
                  <c:v>0.1895155176055455</c:v>
                </c:pt>
                <c:pt idx="17">
                  <c:v>0.19376260570306533</c:v>
                </c:pt>
                <c:pt idx="18">
                  <c:v>0.19681508290382099</c:v>
                </c:pt>
                <c:pt idx="19">
                  <c:v>0.19865412967081819</c:v>
                </c:pt>
                <c:pt idx="20">
                  <c:v>0.19926840766919335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EB-4A6B-B992-2AF11695214E}"/>
            </c:ext>
          </c:extLst>
        </c:ser>
        <c:ser>
          <c:idx val="1"/>
          <c:order val="1"/>
          <c:tx>
            <c:v>Analytic,x=a/2</c:v>
          </c:tx>
          <c:marker>
            <c:symbol val="none"/>
          </c:marker>
          <c:xVal>
            <c:numRef>
              <c:f>Analytic!$A$30:$A$50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</c:v>
                </c:pt>
              </c:numCache>
            </c:numRef>
          </c:xVal>
          <c:yVal>
            <c:numRef>
              <c:f>Analytic!$L$30:$L$50</c:f>
              <c:numCache>
                <c:formatCode>General</c:formatCode>
                <c:ptCount val="21"/>
                <c:pt idx="0">
                  <c:v>0.70710678118654746</c:v>
                </c:pt>
                <c:pt idx="1">
                  <c:v>0.60390158156400131</c:v>
                </c:pt>
                <c:pt idx="2">
                  <c:v>0.51562771970301458</c:v>
                </c:pt>
                <c:pt idx="3">
                  <c:v>0.44010264320233311</c:v>
                </c:pt>
                <c:pt idx="4">
                  <c:v>0.37545901065877885</c:v>
                </c:pt>
                <c:pt idx="5">
                  <c:v>0.32009852204945349</c:v>
                </c:pt>
                <c:pt idx="6">
                  <c:v>0.27265240110467093</c:v>
                </c:pt>
                <c:pt idx="7">
                  <c:v>0.23194755260671762</c:v>
                </c:pt>
                <c:pt idx="8">
                  <c:v>0.19697755786087512</c:v>
                </c:pt>
                <c:pt idx="9">
                  <c:v>0.16687779120791291</c:v>
                </c:pt>
                <c:pt idx="10">
                  <c:v>0.14090404233913201</c:v>
                </c:pt>
                <c:pt idx="11">
                  <c:v>0.11841411585526028</c:v>
                </c:pt>
                <c:pt idx="12">
                  <c:v>9.8851953122217298E-2</c:v>
                </c:pt>
                <c:pt idx="13">
                  <c:v>8.1733883840022961E-2</c:v>
                </c:pt>
                <c:pt idx="14">
                  <c:v>6.663666739782087E-2</c:v>
                </c:pt>
                <c:pt idx="15">
                  <c:v>5.3187028340073952E-2</c:v>
                </c:pt>
                <c:pt idx="16">
                  <c:v>4.105242721056454E-2</c:v>
                </c:pt>
                <c:pt idx="17">
                  <c:v>2.9932838585286847E-2</c:v>
                </c:pt>
                <c:pt idx="18">
                  <c:v>1.9553333007848939E-2</c:v>
                </c:pt>
                <c:pt idx="19">
                  <c:v>9.6572794173197685E-3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EB-4A6B-B992-2AF11695214E}"/>
            </c:ext>
          </c:extLst>
        </c:ser>
        <c:ser>
          <c:idx val="2"/>
          <c:order val="2"/>
          <c:tx>
            <c:v>FEM, y=b/2</c:v>
          </c:tx>
          <c:spPr>
            <a:ln>
              <a:prstDash val="dash"/>
            </a:ln>
          </c:spPr>
          <c:marker>
            <c:symbol val="none"/>
          </c:marker>
          <c:xVal>
            <c:numRef>
              <c:f>'Darcy-2D'!$B$4:$V$4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</c:v>
                </c:pt>
              </c:numCache>
            </c:numRef>
          </c:xVal>
          <c:yVal>
            <c:numRef>
              <c:f>'Darcy-2D'!$B$15:$V$15</c:f>
              <c:numCache>
                <c:formatCode>General</c:formatCode>
                <c:ptCount val="21"/>
                <c:pt idx="0">
                  <c:v>0</c:v>
                </c:pt>
                <c:pt idx="1">
                  <c:v>1.5610000000000001E-2</c:v>
                </c:pt>
                <c:pt idx="2">
                  <c:v>3.1109999999999999E-2</c:v>
                </c:pt>
                <c:pt idx="3">
                  <c:v>4.6429999999999999E-2</c:v>
                </c:pt>
                <c:pt idx="4">
                  <c:v>6.1460000000000001E-2</c:v>
                </c:pt>
                <c:pt idx="5">
                  <c:v>7.6119999999999993E-2</c:v>
                </c:pt>
                <c:pt idx="6">
                  <c:v>9.0300000000000005E-2</c:v>
                </c:pt>
                <c:pt idx="7">
                  <c:v>0.10390000000000001</c:v>
                </c:pt>
                <c:pt idx="8">
                  <c:v>0.1169</c:v>
                </c:pt>
                <c:pt idx="9">
                  <c:v>0.12920000000000001</c:v>
                </c:pt>
                <c:pt idx="10">
                  <c:v>0.1406</c:v>
                </c:pt>
                <c:pt idx="11">
                  <c:v>0.1512</c:v>
                </c:pt>
                <c:pt idx="12">
                  <c:v>0.16089999999999999</c:v>
                </c:pt>
                <c:pt idx="13">
                  <c:v>0.1696</c:v>
                </c:pt>
                <c:pt idx="14">
                  <c:v>0.1772</c:v>
                </c:pt>
                <c:pt idx="15">
                  <c:v>0.18379999999999999</c:v>
                </c:pt>
                <c:pt idx="16">
                  <c:v>0.18920000000000001</c:v>
                </c:pt>
                <c:pt idx="17">
                  <c:v>0.19339999999999999</c:v>
                </c:pt>
                <c:pt idx="18">
                  <c:v>0.19639999999999999</c:v>
                </c:pt>
                <c:pt idx="19">
                  <c:v>0.1983</c:v>
                </c:pt>
                <c:pt idx="20">
                  <c:v>0.19889999999999999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EB-4A6B-B992-2AF11695214E}"/>
            </c:ext>
          </c:extLst>
        </c:ser>
        <c:ser>
          <c:idx val="3"/>
          <c:order val="3"/>
          <c:tx>
            <c:v>FEM, x=a/2</c:v>
          </c:tx>
          <c:spPr>
            <a:ln>
              <a:prstDash val="dash"/>
            </a:ln>
          </c:spPr>
          <c:marker>
            <c:symbol val="none"/>
          </c:marker>
          <c:xVal>
            <c:numRef>
              <c:f>'Darcy-2D'!$A$5:$A$25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</c:v>
                </c:pt>
              </c:numCache>
            </c:numRef>
          </c:xVal>
          <c:yVal>
            <c:numRef>
              <c:f>'Darcy-2D'!$L$5:$L$25</c:f>
              <c:numCache>
                <c:formatCode>General</c:formatCode>
                <c:ptCount val="21"/>
                <c:pt idx="0">
                  <c:v>0.70709999999999995</c:v>
                </c:pt>
                <c:pt idx="1">
                  <c:v>0.6038</c:v>
                </c:pt>
                <c:pt idx="2">
                  <c:v>0.51539999999999997</c:v>
                </c:pt>
                <c:pt idx="3">
                  <c:v>0.43980000000000002</c:v>
                </c:pt>
                <c:pt idx="4">
                  <c:v>0.37519999999999998</c:v>
                </c:pt>
                <c:pt idx="5">
                  <c:v>0.31979999999999997</c:v>
                </c:pt>
                <c:pt idx="6">
                  <c:v>0.27229999999999999</c:v>
                </c:pt>
                <c:pt idx="7">
                  <c:v>0.2316</c:v>
                </c:pt>
                <c:pt idx="8">
                  <c:v>0.19670000000000001</c:v>
                </c:pt>
                <c:pt idx="9">
                  <c:v>0.1666</c:v>
                </c:pt>
                <c:pt idx="10">
                  <c:v>0.1406</c:v>
                </c:pt>
                <c:pt idx="11">
                  <c:v>0.1182</c:v>
                </c:pt>
                <c:pt idx="12">
                  <c:v>9.8640000000000005E-2</c:v>
                </c:pt>
                <c:pt idx="13">
                  <c:v>8.1549999999999997E-2</c:v>
                </c:pt>
                <c:pt idx="14">
                  <c:v>6.6479999999999997E-2</c:v>
                </c:pt>
                <c:pt idx="15">
                  <c:v>5.305E-2</c:v>
                </c:pt>
                <c:pt idx="16">
                  <c:v>4.095E-2</c:v>
                </c:pt>
                <c:pt idx="17">
                  <c:v>2.9850000000000002E-2</c:v>
                </c:pt>
                <c:pt idx="18">
                  <c:v>1.95E-2</c:v>
                </c:pt>
                <c:pt idx="19">
                  <c:v>9.6310000000000007E-3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DEB-4A6B-B992-2AF116952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544512"/>
        <c:axId val="170546688"/>
      </c:scatterChart>
      <c:valAx>
        <c:axId val="170544512"/>
        <c:scaling>
          <c:orientation val="minMax"/>
          <c:max val="1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or 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cross"/>
        <c:tickLblPos val="nextTo"/>
        <c:crossAx val="170546688"/>
        <c:crosses val="autoZero"/>
        <c:crossBetween val="midCat"/>
      </c:valAx>
      <c:valAx>
        <c:axId val="1705466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cross"/>
        <c:tickLblPos val="nextTo"/>
        <c:crossAx val="1705445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8889817003976395"/>
          <c:y val="1.8134660250801987E-2"/>
          <c:w val="0.25239626182741792"/>
          <c:h val="0.26789501312335956"/>
        </c:manualLayout>
      </c:layout>
      <c:overlay val="0"/>
      <c:spPr>
        <a:solidFill>
          <a:schemeClr val="bg1"/>
        </a:solidFill>
        <a:ln>
          <a:solidFill>
            <a:schemeClr val="accent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59923504704114"/>
          <c:y val="5.1400554097404488E-2"/>
          <c:w val="0.82004787359520037"/>
          <c:h val="0.84905074365704292"/>
        </c:manualLayout>
      </c:layout>
      <c:scatterChart>
        <c:scatterStyle val="lineMarker"/>
        <c:varyColors val="0"/>
        <c:ser>
          <c:idx val="0"/>
          <c:order val="0"/>
          <c:tx>
            <c:v>Analytic,y=b/2</c:v>
          </c:tx>
          <c:marker>
            <c:symbol val="none"/>
          </c:marker>
          <c:xVal>
            <c:numRef>
              <c:f>Analytic!$B$54:$V$54</c:f>
              <c:numCache>
                <c:formatCode>General</c:formatCode>
                <c:ptCount val="21"/>
                <c:pt idx="0">
                  <c:v>2.5000000000000001E-2</c:v>
                </c:pt>
                <c:pt idx="1">
                  <c:v>7.4999999999999997E-2</c:v>
                </c:pt>
                <c:pt idx="2">
                  <c:v>0.125</c:v>
                </c:pt>
                <c:pt idx="3">
                  <c:v>0.17499999999999999</c:v>
                </c:pt>
                <c:pt idx="4">
                  <c:v>0.22500000000000001</c:v>
                </c:pt>
                <c:pt idx="5">
                  <c:v>0.27500000000000002</c:v>
                </c:pt>
                <c:pt idx="6">
                  <c:v>0.32500000000000001</c:v>
                </c:pt>
                <c:pt idx="7">
                  <c:v>0.375</c:v>
                </c:pt>
                <c:pt idx="8">
                  <c:v>0.42499999999999999</c:v>
                </c:pt>
                <c:pt idx="9">
                  <c:v>0.47499999999999998</c:v>
                </c:pt>
                <c:pt idx="10">
                  <c:v>0.52500000000000002</c:v>
                </c:pt>
                <c:pt idx="11">
                  <c:v>0.57499999999999996</c:v>
                </c:pt>
                <c:pt idx="12">
                  <c:v>0.625</c:v>
                </c:pt>
                <c:pt idx="13">
                  <c:v>0.67500000000000004</c:v>
                </c:pt>
                <c:pt idx="14">
                  <c:v>0.72499999999999998</c:v>
                </c:pt>
                <c:pt idx="15">
                  <c:v>0.77500000000000002</c:v>
                </c:pt>
                <c:pt idx="16">
                  <c:v>0.82499999999999996</c:v>
                </c:pt>
                <c:pt idx="17">
                  <c:v>0.875</c:v>
                </c:pt>
                <c:pt idx="18">
                  <c:v>0.92500000000000004</c:v>
                </c:pt>
                <c:pt idx="19">
                  <c:v>0.97499999999999998</c:v>
                </c:pt>
              </c:numCache>
            </c:numRef>
          </c:xVal>
          <c:yVal>
            <c:numRef>
              <c:f>Analytic!$B$65:$V$65</c:f>
              <c:numCache>
                <c:formatCode>General</c:formatCode>
                <c:ptCount val="21"/>
                <c:pt idx="0">
                  <c:v>-1.1476903920279948</c:v>
                </c:pt>
                <c:pt idx="1">
                  <c:v>-1.1406144991153591</c:v>
                </c:pt>
                <c:pt idx="2">
                  <c:v>-1.1265063385228675</c:v>
                </c:pt>
                <c:pt idx="3">
                  <c:v>-1.1054528917520117</c:v>
                </c:pt>
                <c:pt idx="4">
                  <c:v>-1.0775839603031159</c:v>
                </c:pt>
                <c:pt idx="5">
                  <c:v>-1.0430713654059227</c:v>
                </c:pt>
                <c:pt idx="6">
                  <c:v>-1.0021278886845755</c:v>
                </c:pt>
                <c:pt idx="7">
                  <c:v>-0.95500596028814877</c:v>
                </c:pt>
                <c:pt idx="8">
                  <c:v>-0.90199610257483831</c:v>
                </c:pt>
                <c:pt idx="9">
                  <c:v>-0.8434251389450127</c:v>
                </c:pt>
                <c:pt idx="10">
                  <c:v>-0.77965417886627197</c:v>
                </c:pt>
                <c:pt idx="11">
                  <c:v>-0.71107639151349755</c:v>
                </c:pt>
                <c:pt idx="12">
                  <c:v>-0.63811458175014746</c:v>
                </c:pt>
                <c:pt idx="13">
                  <c:v>-0.56121858339567665</c:v>
                </c:pt>
                <c:pt idx="14">
                  <c:v>-0.48086248585045488</c:v>
                </c:pt>
                <c:pt idx="15">
                  <c:v>-0.39754171117696224</c:v>
                </c:pt>
                <c:pt idx="16">
                  <c:v>-0.31176995965803006</c:v>
                </c:pt>
                <c:pt idx="17">
                  <c:v>-0.22407604266377409</c:v>
                </c:pt>
                <c:pt idx="18">
                  <c:v>-0.13500062235365051</c:v>
                </c:pt>
                <c:pt idx="19">
                  <c:v>-4.5092878314454299E-2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1B-4814-AB53-B4955321F55F}"/>
            </c:ext>
          </c:extLst>
        </c:ser>
        <c:ser>
          <c:idx val="1"/>
          <c:order val="1"/>
          <c:tx>
            <c:v>Analytic,x=a/2</c:v>
          </c:tx>
          <c:marker>
            <c:symbol val="none"/>
          </c:marker>
          <c:xVal>
            <c:numRef>
              <c:f>Analytic!$A$55:$A$75</c:f>
              <c:numCache>
                <c:formatCode>General</c:formatCode>
                <c:ptCount val="21"/>
                <c:pt idx="0">
                  <c:v>2.5000000000000001E-2</c:v>
                </c:pt>
                <c:pt idx="1">
                  <c:v>7.4999999999999997E-2</c:v>
                </c:pt>
                <c:pt idx="2">
                  <c:v>0.125</c:v>
                </c:pt>
                <c:pt idx="3">
                  <c:v>0.17499999999999999</c:v>
                </c:pt>
                <c:pt idx="4">
                  <c:v>0.22500000000000001</c:v>
                </c:pt>
                <c:pt idx="5">
                  <c:v>0.27500000000000002</c:v>
                </c:pt>
                <c:pt idx="6">
                  <c:v>0.32500000000000001</c:v>
                </c:pt>
                <c:pt idx="7">
                  <c:v>0.375</c:v>
                </c:pt>
                <c:pt idx="8">
                  <c:v>0.42499999999999999</c:v>
                </c:pt>
                <c:pt idx="9">
                  <c:v>0.47499999999999998</c:v>
                </c:pt>
                <c:pt idx="10">
                  <c:v>0.52500000000000002</c:v>
                </c:pt>
                <c:pt idx="11">
                  <c:v>0.57499999999999996</c:v>
                </c:pt>
                <c:pt idx="12">
                  <c:v>0.625</c:v>
                </c:pt>
                <c:pt idx="13">
                  <c:v>0.67500000000000004</c:v>
                </c:pt>
                <c:pt idx="14">
                  <c:v>0.72499999999999998</c:v>
                </c:pt>
                <c:pt idx="15">
                  <c:v>0.77500000000000002</c:v>
                </c:pt>
                <c:pt idx="16">
                  <c:v>0.82499999999999996</c:v>
                </c:pt>
                <c:pt idx="17">
                  <c:v>0.875</c:v>
                </c:pt>
                <c:pt idx="18">
                  <c:v>0.92500000000000004</c:v>
                </c:pt>
                <c:pt idx="19">
                  <c:v>0.97499999999999998</c:v>
                </c:pt>
              </c:numCache>
            </c:numRef>
          </c:xVal>
          <c:yVal>
            <c:numRef>
              <c:f>Analytic!$L$55:$L$75</c:f>
              <c:numCache>
                <c:formatCode>General</c:formatCode>
                <c:ptCount val="21"/>
                <c:pt idx="0">
                  <c:v>-3.9416181098312242</c:v>
                </c:pt>
                <c:pt idx="1">
                  <c:v>-3.3659258733503594</c:v>
                </c:pt>
                <c:pt idx="2">
                  <c:v>-2.8734554359666378</c:v>
                </c:pt>
                <c:pt idx="3">
                  <c:v>-2.4520305711844839</c:v>
                </c:pt>
                <c:pt idx="4">
                  <c:v>-2.0912316391332988</c:v>
                </c:pt>
                <c:pt idx="5">
                  <c:v>-1.7821379631946936</c:v>
                </c:pt>
                <c:pt idx="6">
                  <c:v>-1.5171072681763285</c:v>
                </c:pt>
                <c:pt idx="7">
                  <c:v>-1.2895867266882648</c:v>
                </c:pt>
                <c:pt idx="8">
                  <c:v>-1.0939509418837958</c:v>
                </c:pt>
                <c:pt idx="9">
                  <c:v>-0.92536286072259366</c:v>
                </c:pt>
                <c:pt idx="10">
                  <c:v>-0.77965417886627197</c:v>
                </c:pt>
                <c:pt idx="11">
                  <c:v>-0.65322228024293139</c:v>
                </c:pt>
                <c:pt idx="12">
                  <c:v>-0.54294116313339824</c:v>
                </c:pt>
                <c:pt idx="13">
                  <c:v>-0.44608415044565425</c:v>
                </c:pt>
                <c:pt idx="14">
                  <c:v>-0.36025647320547211</c:v>
                </c:pt>
                <c:pt idx="15">
                  <c:v>-0.28333606040445225</c:v>
                </c:pt>
                <c:pt idx="16">
                  <c:v>-0.21342107124708654</c:v>
                </c:pt>
                <c:pt idx="17">
                  <c:v>-0.14878287254284581</c:v>
                </c:pt>
                <c:pt idx="18">
                  <c:v>-8.7823298619349802E-2</c:v>
                </c:pt>
                <c:pt idx="19">
                  <c:v>-2.9035137017086318E-2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1B-4814-AB53-B4955321F55F}"/>
            </c:ext>
          </c:extLst>
        </c:ser>
        <c:ser>
          <c:idx val="2"/>
          <c:order val="2"/>
          <c:tx>
            <c:v>FEM, y=b/2</c:v>
          </c:tx>
          <c:spPr>
            <a:ln>
              <a:prstDash val="dash"/>
            </a:ln>
          </c:spPr>
          <c:marker>
            <c:symbol val="none"/>
          </c:marker>
          <c:xVal>
            <c:numRef>
              <c:f>'Darcy-2D'!$B$52:$V$52</c:f>
              <c:numCache>
                <c:formatCode>General</c:formatCode>
                <c:ptCount val="21"/>
                <c:pt idx="0">
                  <c:v>2.5000000000000001E-2</c:v>
                </c:pt>
                <c:pt idx="1">
                  <c:v>7.4999999999999997E-2</c:v>
                </c:pt>
                <c:pt idx="2">
                  <c:v>0.125</c:v>
                </c:pt>
                <c:pt idx="3">
                  <c:v>0.17499999999999999</c:v>
                </c:pt>
                <c:pt idx="4">
                  <c:v>0.22500000000000001</c:v>
                </c:pt>
                <c:pt idx="5">
                  <c:v>0.27500000000000002</c:v>
                </c:pt>
                <c:pt idx="6">
                  <c:v>0.32500000000000001</c:v>
                </c:pt>
                <c:pt idx="7">
                  <c:v>0.375</c:v>
                </c:pt>
                <c:pt idx="8">
                  <c:v>0.42499999999999999</c:v>
                </c:pt>
                <c:pt idx="9">
                  <c:v>0.47499999999999998</c:v>
                </c:pt>
                <c:pt idx="10">
                  <c:v>0.52500000000000002</c:v>
                </c:pt>
                <c:pt idx="11">
                  <c:v>0.57499999999999996</c:v>
                </c:pt>
                <c:pt idx="12">
                  <c:v>0.625</c:v>
                </c:pt>
                <c:pt idx="13">
                  <c:v>0.67500000000000004</c:v>
                </c:pt>
                <c:pt idx="14">
                  <c:v>0.72499999999999998</c:v>
                </c:pt>
                <c:pt idx="15">
                  <c:v>0.77500000000000002</c:v>
                </c:pt>
                <c:pt idx="16">
                  <c:v>0.82499999999999996</c:v>
                </c:pt>
                <c:pt idx="17">
                  <c:v>0.875</c:v>
                </c:pt>
                <c:pt idx="18">
                  <c:v>0.92500000000000004</c:v>
                </c:pt>
                <c:pt idx="19">
                  <c:v>0.97499999999999998</c:v>
                </c:pt>
              </c:numCache>
            </c:numRef>
          </c:xVal>
          <c:yVal>
            <c:numRef>
              <c:f>'Darcy-2D'!$B$63:$V$63</c:f>
              <c:numCache>
                <c:formatCode>General</c:formatCode>
                <c:ptCount val="21"/>
                <c:pt idx="0">
                  <c:v>-1.149</c:v>
                </c:pt>
                <c:pt idx="1">
                  <c:v>-1.1419999999999999</c:v>
                </c:pt>
                <c:pt idx="2">
                  <c:v>-1.1279999999999999</c:v>
                </c:pt>
                <c:pt idx="3">
                  <c:v>-1.1060000000000001</c:v>
                </c:pt>
                <c:pt idx="4">
                  <c:v>-1.079</c:v>
                </c:pt>
                <c:pt idx="5">
                  <c:v>-1.044</c:v>
                </c:pt>
                <c:pt idx="6">
                  <c:v>-1.0029999999999999</c:v>
                </c:pt>
                <c:pt idx="7">
                  <c:v>-0.95589999999999997</c:v>
                </c:pt>
                <c:pt idx="8">
                  <c:v>-0.90280000000000005</c:v>
                </c:pt>
                <c:pt idx="9">
                  <c:v>-0.84419999999999995</c:v>
                </c:pt>
                <c:pt idx="10">
                  <c:v>-0.78039999999999998</c:v>
                </c:pt>
                <c:pt idx="11">
                  <c:v>-0.7117</c:v>
                </c:pt>
                <c:pt idx="12">
                  <c:v>-0.63870000000000005</c:v>
                </c:pt>
                <c:pt idx="13">
                  <c:v>-0.56169999999999998</c:v>
                </c:pt>
                <c:pt idx="14">
                  <c:v>-0.48130000000000001</c:v>
                </c:pt>
                <c:pt idx="15">
                  <c:v>-0.39789999999999998</c:v>
                </c:pt>
                <c:pt idx="16">
                  <c:v>-0.31209999999999999</c:v>
                </c:pt>
                <c:pt idx="17">
                  <c:v>-0.2243</c:v>
                </c:pt>
                <c:pt idx="18">
                  <c:v>-0.1351</c:v>
                </c:pt>
                <c:pt idx="19">
                  <c:v>-4.5130000000000003E-2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71B-4814-AB53-B4955321F55F}"/>
            </c:ext>
          </c:extLst>
        </c:ser>
        <c:ser>
          <c:idx val="3"/>
          <c:order val="3"/>
          <c:tx>
            <c:v>FEM, x=a/2</c:v>
          </c:tx>
          <c:spPr>
            <a:ln>
              <a:prstDash val="dash"/>
            </a:ln>
          </c:spPr>
          <c:marker>
            <c:symbol val="none"/>
          </c:marker>
          <c:xVal>
            <c:numRef>
              <c:f>'Darcy-2D'!$A$53:$A$73</c:f>
              <c:numCache>
                <c:formatCode>General</c:formatCode>
                <c:ptCount val="21"/>
                <c:pt idx="0">
                  <c:v>2.5000000000000001E-2</c:v>
                </c:pt>
                <c:pt idx="1">
                  <c:v>7.4999999999999997E-2</c:v>
                </c:pt>
                <c:pt idx="2">
                  <c:v>0.125</c:v>
                </c:pt>
                <c:pt idx="3">
                  <c:v>0.17499999999999999</c:v>
                </c:pt>
                <c:pt idx="4">
                  <c:v>0.22500000000000001</c:v>
                </c:pt>
                <c:pt idx="5">
                  <c:v>0.27500000000000002</c:v>
                </c:pt>
                <c:pt idx="6">
                  <c:v>0.32500000000000001</c:v>
                </c:pt>
                <c:pt idx="7">
                  <c:v>0.375</c:v>
                </c:pt>
                <c:pt idx="8">
                  <c:v>0.42499999999999999</c:v>
                </c:pt>
                <c:pt idx="9">
                  <c:v>0.47499999999999998</c:v>
                </c:pt>
                <c:pt idx="10">
                  <c:v>0.52500000000000002</c:v>
                </c:pt>
                <c:pt idx="11">
                  <c:v>0.57499999999999996</c:v>
                </c:pt>
                <c:pt idx="12">
                  <c:v>0.625</c:v>
                </c:pt>
                <c:pt idx="13">
                  <c:v>0.67500000000000004</c:v>
                </c:pt>
                <c:pt idx="14">
                  <c:v>0.72499999999999998</c:v>
                </c:pt>
                <c:pt idx="15">
                  <c:v>0.77500000000000002</c:v>
                </c:pt>
                <c:pt idx="16">
                  <c:v>0.82499999999999996</c:v>
                </c:pt>
                <c:pt idx="17">
                  <c:v>0.875</c:v>
                </c:pt>
                <c:pt idx="18">
                  <c:v>0.92500000000000004</c:v>
                </c:pt>
                <c:pt idx="19">
                  <c:v>0.97499999999999998</c:v>
                </c:pt>
              </c:numCache>
            </c:numRef>
          </c:xVal>
          <c:yVal>
            <c:numRef>
              <c:f>'Darcy-2D'!$L$53:$L$73</c:f>
              <c:numCache>
                <c:formatCode>General</c:formatCode>
                <c:ptCount val="21"/>
                <c:pt idx="0">
                  <c:v>-3.952</c:v>
                </c:pt>
                <c:pt idx="1">
                  <c:v>-3.375</c:v>
                </c:pt>
                <c:pt idx="2">
                  <c:v>-2.88</c:v>
                </c:pt>
                <c:pt idx="3">
                  <c:v>-2.4569999999999999</c:v>
                </c:pt>
                <c:pt idx="4">
                  <c:v>-2.0950000000000002</c:v>
                </c:pt>
                <c:pt idx="5">
                  <c:v>-1.7849999999999999</c:v>
                </c:pt>
                <c:pt idx="6">
                  <c:v>-1.52</c:v>
                </c:pt>
                <c:pt idx="7">
                  <c:v>-1.2909999999999999</c:v>
                </c:pt>
                <c:pt idx="8">
                  <c:v>-1.095</c:v>
                </c:pt>
                <c:pt idx="9">
                  <c:v>-0.92630000000000001</c:v>
                </c:pt>
                <c:pt idx="10">
                  <c:v>-0.78039999999999998</c:v>
                </c:pt>
                <c:pt idx="11">
                  <c:v>-0.65369999999999995</c:v>
                </c:pt>
                <c:pt idx="12">
                  <c:v>-0.54330000000000001</c:v>
                </c:pt>
                <c:pt idx="13">
                  <c:v>-0.44629999999999997</c:v>
                </c:pt>
                <c:pt idx="14">
                  <c:v>-0.3604</c:v>
                </c:pt>
                <c:pt idx="15">
                  <c:v>-0.28339999999999999</c:v>
                </c:pt>
                <c:pt idx="16">
                  <c:v>-0.2135</c:v>
                </c:pt>
                <c:pt idx="17">
                  <c:v>-0.14879999999999999</c:v>
                </c:pt>
                <c:pt idx="18">
                  <c:v>-8.7830000000000005E-2</c:v>
                </c:pt>
                <c:pt idx="19">
                  <c:v>-2.904E-2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71B-4814-AB53-B4955321F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298240"/>
        <c:axId val="172300160"/>
      </c:scatterChart>
      <c:valAx>
        <c:axId val="172298240"/>
        <c:scaling>
          <c:orientation val="minMax"/>
          <c:max val="1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or 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cross"/>
        <c:tickLblPos val="nextTo"/>
        <c:crossAx val="172300160"/>
        <c:crosses val="autoZero"/>
        <c:crossBetween val="midCat"/>
      </c:valAx>
      <c:valAx>
        <c:axId val="1723001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</a:t>
                </a:r>
                <a:r>
                  <a:rPr lang="en-US" baseline="-25000"/>
                  <a:t>x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cross"/>
        <c:tickLblPos val="nextTo"/>
        <c:crossAx val="1722982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6064626691600614"/>
          <c:y val="0.46813470191226098"/>
          <c:w val="0.25239626182741792"/>
          <c:h val="0.26789501312335956"/>
        </c:manualLayout>
      </c:layout>
      <c:overlay val="0"/>
      <c:spPr>
        <a:solidFill>
          <a:schemeClr val="bg1"/>
        </a:solidFill>
        <a:ln>
          <a:solidFill>
            <a:schemeClr val="accent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59923504704114"/>
          <c:y val="5.1400554097404488E-2"/>
          <c:w val="0.82004787359520037"/>
          <c:h val="0.84905074365704292"/>
        </c:manualLayout>
      </c:layout>
      <c:scatterChart>
        <c:scatterStyle val="lineMarker"/>
        <c:varyColors val="0"/>
        <c:ser>
          <c:idx val="0"/>
          <c:order val="0"/>
          <c:tx>
            <c:v>Analytic,y=b/2</c:v>
          </c:tx>
          <c:marker>
            <c:symbol val="none"/>
          </c:marker>
          <c:xVal>
            <c:numRef>
              <c:f>Analytic!$B$79:$V$79</c:f>
              <c:numCache>
                <c:formatCode>General</c:formatCode>
                <c:ptCount val="21"/>
                <c:pt idx="0">
                  <c:v>2.5000000000000001E-2</c:v>
                </c:pt>
                <c:pt idx="1">
                  <c:v>7.4999999999999997E-2</c:v>
                </c:pt>
                <c:pt idx="2">
                  <c:v>0.125</c:v>
                </c:pt>
                <c:pt idx="3">
                  <c:v>0.17499999999999999</c:v>
                </c:pt>
                <c:pt idx="4">
                  <c:v>0.22500000000000001</c:v>
                </c:pt>
                <c:pt idx="5">
                  <c:v>0.27500000000000002</c:v>
                </c:pt>
                <c:pt idx="6">
                  <c:v>0.32500000000000001</c:v>
                </c:pt>
                <c:pt idx="7">
                  <c:v>0.375</c:v>
                </c:pt>
                <c:pt idx="8">
                  <c:v>0.42499999999999999</c:v>
                </c:pt>
                <c:pt idx="9">
                  <c:v>0.47499999999999998</c:v>
                </c:pt>
                <c:pt idx="10">
                  <c:v>0.52500000000000002</c:v>
                </c:pt>
                <c:pt idx="11">
                  <c:v>0.57499999999999996</c:v>
                </c:pt>
                <c:pt idx="12">
                  <c:v>0.625</c:v>
                </c:pt>
                <c:pt idx="13">
                  <c:v>0.67500000000000004</c:v>
                </c:pt>
                <c:pt idx="14">
                  <c:v>0.72499999999999998</c:v>
                </c:pt>
                <c:pt idx="15">
                  <c:v>0.77500000000000002</c:v>
                </c:pt>
                <c:pt idx="16">
                  <c:v>0.82499999999999996</c:v>
                </c:pt>
                <c:pt idx="17">
                  <c:v>0.875</c:v>
                </c:pt>
                <c:pt idx="18">
                  <c:v>0.92500000000000004</c:v>
                </c:pt>
                <c:pt idx="19">
                  <c:v>0.97499999999999998</c:v>
                </c:pt>
              </c:numCache>
            </c:numRef>
          </c:xVal>
          <c:yVal>
            <c:numRef>
              <c:f>Analytic!$B$90:$V$90</c:f>
              <c:numCache>
                <c:formatCode>General</c:formatCode>
                <c:ptCount val="21"/>
                <c:pt idx="0">
                  <c:v>2.4947951272380559E-2</c:v>
                </c:pt>
                <c:pt idx="1">
                  <c:v>7.4690041401511809E-2</c:v>
                </c:pt>
                <c:pt idx="2">
                  <c:v>0.12397164258844361</c:v>
                </c:pt>
                <c:pt idx="3">
                  <c:v>0.17248891737406322</c:v>
                </c:pt>
                <c:pt idx="4">
                  <c:v>0.21994274062568619</c:v>
                </c:pt>
                <c:pt idx="5">
                  <c:v>0.26604054374296887</c:v>
                </c:pt>
                <c:pt idx="6">
                  <c:v>0.31049811844061792</c:v>
                </c:pt>
                <c:pt idx="7">
                  <c:v>0.35304136898697885</c:v>
                </c:pt>
                <c:pt idx="8">
                  <c:v>0.3934080020953668</c:v>
                </c:pt>
                <c:pt idx="9">
                  <c:v>0.43134914404940083</c:v>
                </c:pt>
                <c:pt idx="10">
                  <c:v>0.46663087509222462</c:v>
                </c:pt>
                <c:pt idx="11">
                  <c:v>0.49903567161959267</c:v>
                </c:pt>
                <c:pt idx="12">
                  <c:v>0.52836374728522584</c:v>
                </c:pt>
                <c:pt idx="13">
                  <c:v>0.55443428475007028</c:v>
                </c:pt>
                <c:pt idx="14">
                  <c:v>0.57708655048132207</c:v>
                </c:pt>
                <c:pt idx="15">
                  <c:v>0.59618088572810535</c:v>
                </c:pt>
                <c:pt idx="16">
                  <c:v>0.61159956756411282</c:v>
                </c:pt>
                <c:pt idx="17">
                  <c:v>0.62324753468859329</c:v>
                </c:pt>
                <c:pt idx="18">
                  <c:v>0.63105297351088252</c:v>
                </c:pt>
                <c:pt idx="19">
                  <c:v>0.63496776090506912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3A-40F2-A060-CE32A95A55D4}"/>
            </c:ext>
          </c:extLst>
        </c:ser>
        <c:ser>
          <c:idx val="1"/>
          <c:order val="1"/>
          <c:tx>
            <c:v>Analytic,x=a/2</c:v>
          </c:tx>
          <c:marker>
            <c:symbol val="none"/>
          </c:marker>
          <c:xVal>
            <c:numRef>
              <c:f>Analytic!$A$80:$A$100</c:f>
              <c:numCache>
                <c:formatCode>General</c:formatCode>
                <c:ptCount val="21"/>
                <c:pt idx="0">
                  <c:v>2.5000000000000001E-2</c:v>
                </c:pt>
                <c:pt idx="1">
                  <c:v>7.4999999999999997E-2</c:v>
                </c:pt>
                <c:pt idx="2">
                  <c:v>0.125</c:v>
                </c:pt>
                <c:pt idx="3">
                  <c:v>0.17499999999999999</c:v>
                </c:pt>
                <c:pt idx="4">
                  <c:v>0.22500000000000001</c:v>
                </c:pt>
                <c:pt idx="5">
                  <c:v>0.27500000000000002</c:v>
                </c:pt>
                <c:pt idx="6">
                  <c:v>0.32500000000000001</c:v>
                </c:pt>
                <c:pt idx="7">
                  <c:v>0.375</c:v>
                </c:pt>
                <c:pt idx="8">
                  <c:v>0.42499999999999999</c:v>
                </c:pt>
                <c:pt idx="9">
                  <c:v>0.47499999999999998</c:v>
                </c:pt>
                <c:pt idx="10">
                  <c:v>0.52500000000000002</c:v>
                </c:pt>
                <c:pt idx="11">
                  <c:v>0.57499999999999996</c:v>
                </c:pt>
                <c:pt idx="12">
                  <c:v>0.625</c:v>
                </c:pt>
                <c:pt idx="13">
                  <c:v>0.67500000000000004</c:v>
                </c:pt>
                <c:pt idx="14">
                  <c:v>0.72499999999999998</c:v>
                </c:pt>
                <c:pt idx="15">
                  <c:v>0.77500000000000002</c:v>
                </c:pt>
                <c:pt idx="16">
                  <c:v>0.82499999999999996</c:v>
                </c:pt>
                <c:pt idx="17">
                  <c:v>0.875</c:v>
                </c:pt>
                <c:pt idx="18">
                  <c:v>0.92500000000000004</c:v>
                </c:pt>
                <c:pt idx="19">
                  <c:v>0.97499999999999998</c:v>
                </c:pt>
              </c:numCache>
            </c:numRef>
          </c:xVal>
          <c:yVal>
            <c:numRef>
              <c:f>Analytic!$L$80:$L$100</c:f>
              <c:numCache>
                <c:formatCode>General</c:formatCode>
                <c:ptCount val="21"/>
                <c:pt idx="0">
                  <c:v>2.1413468224750534</c:v>
                </c:pt>
                <c:pt idx="1">
                  <c:v>1.8315448668763734</c:v>
                </c:pt>
                <c:pt idx="2">
                  <c:v>1.5670274673504827</c:v>
                </c:pt>
                <c:pt idx="3">
                  <c:v>1.3412544876289827</c:v>
                </c:pt>
                <c:pt idx="4">
                  <c:v>1.1486437389570021</c:v>
                </c:pt>
                <c:pt idx="5">
                  <c:v>0.98443296166719574</c:v>
                </c:pt>
                <c:pt idx="6">
                  <c:v>0.84456207932549943</c:v>
                </c:pt>
                <c:pt idx="7">
                  <c:v>0.72557281420751518</c:v>
                </c:pt>
                <c:pt idx="8">
                  <c:v>0.62452318211960167</c:v>
                </c:pt>
                <c:pt idx="9">
                  <c:v>0.53891475246735954</c:v>
                </c:pt>
                <c:pt idx="10">
                  <c:v>0.46663087509222462</c:v>
                </c:pt>
                <c:pt idx="11">
                  <c:v>0.40588434654788696</c:v>
                </c:pt>
                <c:pt idx="12">
                  <c:v>0.3551732218763804</c:v>
                </c:pt>
                <c:pt idx="13">
                  <c:v>0.31324367933943809</c:v>
                </c:pt>
                <c:pt idx="14">
                  <c:v>0.27905901994351662</c:v>
                </c:pt>
                <c:pt idx="15">
                  <c:v>0.2517740352783604</c:v>
                </c:pt>
                <c:pt idx="16">
                  <c:v>0.23071410991938449</c:v>
                </c:pt>
                <c:pt idx="17">
                  <c:v>0.21535854170523047</c:v>
                </c:pt>
                <c:pt idx="18">
                  <c:v>0.2053276674879192</c:v>
                </c:pt>
                <c:pt idx="19">
                  <c:v>0.20037347604251809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3A-40F2-A060-CE32A95A55D4}"/>
            </c:ext>
          </c:extLst>
        </c:ser>
        <c:ser>
          <c:idx val="2"/>
          <c:order val="2"/>
          <c:tx>
            <c:v>FEM, y=b/2</c:v>
          </c:tx>
          <c:spPr>
            <a:ln>
              <a:prstDash val="dash"/>
            </a:ln>
          </c:spPr>
          <c:marker>
            <c:symbol val="none"/>
          </c:marker>
          <c:xVal>
            <c:numRef>
              <c:f>'Darcy-2D'!$B$76:$V$76</c:f>
              <c:numCache>
                <c:formatCode>General</c:formatCode>
                <c:ptCount val="21"/>
                <c:pt idx="0">
                  <c:v>2.5000000000000001E-2</c:v>
                </c:pt>
                <c:pt idx="1">
                  <c:v>7.4999999999999997E-2</c:v>
                </c:pt>
                <c:pt idx="2">
                  <c:v>0.125</c:v>
                </c:pt>
                <c:pt idx="3">
                  <c:v>0.17499999999999999</c:v>
                </c:pt>
                <c:pt idx="4">
                  <c:v>0.22500000000000001</c:v>
                </c:pt>
                <c:pt idx="5">
                  <c:v>0.27500000000000002</c:v>
                </c:pt>
                <c:pt idx="6">
                  <c:v>0.32500000000000001</c:v>
                </c:pt>
                <c:pt idx="7">
                  <c:v>0.375</c:v>
                </c:pt>
                <c:pt idx="8">
                  <c:v>0.42499999999999999</c:v>
                </c:pt>
                <c:pt idx="9">
                  <c:v>0.47499999999999998</c:v>
                </c:pt>
                <c:pt idx="10">
                  <c:v>0.52500000000000002</c:v>
                </c:pt>
                <c:pt idx="11">
                  <c:v>0.57499999999999996</c:v>
                </c:pt>
                <c:pt idx="12">
                  <c:v>0.625</c:v>
                </c:pt>
                <c:pt idx="13">
                  <c:v>0.67500000000000004</c:v>
                </c:pt>
                <c:pt idx="14">
                  <c:v>0.72499999999999998</c:v>
                </c:pt>
                <c:pt idx="15">
                  <c:v>0.77500000000000002</c:v>
                </c:pt>
                <c:pt idx="16">
                  <c:v>0.82499999999999996</c:v>
                </c:pt>
                <c:pt idx="17">
                  <c:v>0.875</c:v>
                </c:pt>
                <c:pt idx="18">
                  <c:v>0.92500000000000004</c:v>
                </c:pt>
                <c:pt idx="19">
                  <c:v>0.97499999999999998</c:v>
                </c:pt>
              </c:numCache>
            </c:numRef>
          </c:xVal>
          <c:yVal>
            <c:numRef>
              <c:f>'Darcy-2D'!$B$87:$V$87</c:f>
              <c:numCache>
                <c:formatCode>General</c:formatCode>
                <c:ptCount val="21"/>
                <c:pt idx="0">
                  <c:v>2.4930000000000001E-2</c:v>
                </c:pt>
                <c:pt idx="1">
                  <c:v>7.4630000000000002E-2</c:v>
                </c:pt>
                <c:pt idx="2">
                  <c:v>0.1239</c:v>
                </c:pt>
                <c:pt idx="3">
                  <c:v>0.1724</c:v>
                </c:pt>
                <c:pt idx="4">
                  <c:v>0.2198</c:v>
                </c:pt>
                <c:pt idx="5">
                  <c:v>0.26579999999999998</c:v>
                </c:pt>
                <c:pt idx="6">
                  <c:v>0.31030000000000002</c:v>
                </c:pt>
                <c:pt idx="7">
                  <c:v>0.3528</c:v>
                </c:pt>
                <c:pt idx="8">
                  <c:v>0.3931</c:v>
                </c:pt>
                <c:pt idx="9">
                  <c:v>0.43099999999999999</c:v>
                </c:pt>
                <c:pt idx="10">
                  <c:v>0.46629999999999999</c:v>
                </c:pt>
                <c:pt idx="11">
                  <c:v>0.49859999999999999</c:v>
                </c:pt>
                <c:pt idx="12">
                  <c:v>0.52800000000000002</c:v>
                </c:pt>
                <c:pt idx="13">
                  <c:v>0.55400000000000005</c:v>
                </c:pt>
                <c:pt idx="14">
                  <c:v>0.5766</c:v>
                </c:pt>
                <c:pt idx="15">
                  <c:v>0.59570000000000001</c:v>
                </c:pt>
                <c:pt idx="16">
                  <c:v>0.61109999999999998</c:v>
                </c:pt>
                <c:pt idx="17">
                  <c:v>0.62280000000000002</c:v>
                </c:pt>
                <c:pt idx="18">
                  <c:v>0.63060000000000005</c:v>
                </c:pt>
                <c:pt idx="19">
                  <c:v>0.63449999999999995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3A-40F2-A060-CE32A95A55D4}"/>
            </c:ext>
          </c:extLst>
        </c:ser>
        <c:ser>
          <c:idx val="3"/>
          <c:order val="3"/>
          <c:tx>
            <c:v>FEM, x=a/2</c:v>
          </c:tx>
          <c:spPr>
            <a:ln>
              <a:prstDash val="dash"/>
            </a:ln>
          </c:spPr>
          <c:marker>
            <c:symbol val="none"/>
          </c:marker>
          <c:xVal>
            <c:numRef>
              <c:f>'Darcy-2D'!$A$77:$A$97</c:f>
              <c:numCache>
                <c:formatCode>General</c:formatCode>
                <c:ptCount val="21"/>
                <c:pt idx="0">
                  <c:v>2.5000000000000001E-2</c:v>
                </c:pt>
                <c:pt idx="1">
                  <c:v>7.4999999999999997E-2</c:v>
                </c:pt>
                <c:pt idx="2">
                  <c:v>0.125</c:v>
                </c:pt>
                <c:pt idx="3">
                  <c:v>0.17499999999999999</c:v>
                </c:pt>
                <c:pt idx="4">
                  <c:v>0.22500000000000001</c:v>
                </c:pt>
                <c:pt idx="5">
                  <c:v>0.27500000000000002</c:v>
                </c:pt>
                <c:pt idx="6">
                  <c:v>0.32500000000000001</c:v>
                </c:pt>
                <c:pt idx="7">
                  <c:v>0.375</c:v>
                </c:pt>
                <c:pt idx="8">
                  <c:v>0.42499999999999999</c:v>
                </c:pt>
                <c:pt idx="9">
                  <c:v>0.47499999999999998</c:v>
                </c:pt>
                <c:pt idx="10">
                  <c:v>0.52500000000000002</c:v>
                </c:pt>
                <c:pt idx="11">
                  <c:v>0.57499999999999996</c:v>
                </c:pt>
                <c:pt idx="12">
                  <c:v>0.625</c:v>
                </c:pt>
                <c:pt idx="13">
                  <c:v>0.67500000000000004</c:v>
                </c:pt>
                <c:pt idx="14">
                  <c:v>0.72499999999999998</c:v>
                </c:pt>
                <c:pt idx="15">
                  <c:v>0.77500000000000002</c:v>
                </c:pt>
                <c:pt idx="16">
                  <c:v>0.82499999999999996</c:v>
                </c:pt>
                <c:pt idx="17">
                  <c:v>0.875</c:v>
                </c:pt>
                <c:pt idx="18">
                  <c:v>0.92500000000000004</c:v>
                </c:pt>
                <c:pt idx="19">
                  <c:v>0.97499999999999998</c:v>
                </c:pt>
              </c:numCache>
            </c:numRef>
          </c:xVal>
          <c:yVal>
            <c:numRef>
              <c:f>'Darcy-2D'!$L$77:$L$97</c:f>
              <c:numCache>
                <c:formatCode>General</c:formatCode>
                <c:ptCount val="21"/>
                <c:pt idx="0">
                  <c:v>2.1440000000000001</c:v>
                </c:pt>
                <c:pt idx="1">
                  <c:v>1.8340000000000001</c:v>
                </c:pt>
                <c:pt idx="2">
                  <c:v>1.569</c:v>
                </c:pt>
                <c:pt idx="3">
                  <c:v>1.3420000000000001</c:v>
                </c:pt>
                <c:pt idx="4">
                  <c:v>1.149</c:v>
                </c:pt>
                <c:pt idx="5">
                  <c:v>0.98480000000000001</c:v>
                </c:pt>
                <c:pt idx="6">
                  <c:v>0.84470000000000001</c:v>
                </c:pt>
                <c:pt idx="7">
                  <c:v>0.72550000000000003</c:v>
                </c:pt>
                <c:pt idx="8">
                  <c:v>0.62429999999999997</c:v>
                </c:pt>
                <c:pt idx="9">
                  <c:v>0.53859999999999997</c:v>
                </c:pt>
                <c:pt idx="10">
                  <c:v>0.46629999999999999</c:v>
                </c:pt>
                <c:pt idx="11">
                  <c:v>0.40550000000000003</c:v>
                </c:pt>
                <c:pt idx="12">
                  <c:v>0.35470000000000002</c:v>
                </c:pt>
                <c:pt idx="13">
                  <c:v>0.31280000000000002</c:v>
                </c:pt>
                <c:pt idx="14">
                  <c:v>0.27860000000000001</c:v>
                </c:pt>
                <c:pt idx="15">
                  <c:v>0.25130000000000002</c:v>
                </c:pt>
                <c:pt idx="16">
                  <c:v>0.23019999999999999</c:v>
                </c:pt>
                <c:pt idx="17">
                  <c:v>0.21490000000000001</c:v>
                </c:pt>
                <c:pt idx="18">
                  <c:v>0.20480000000000001</c:v>
                </c:pt>
                <c:pt idx="19">
                  <c:v>0.19989999999999999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03A-40F2-A060-CE32A95A5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339584"/>
        <c:axId val="172341504"/>
      </c:scatterChart>
      <c:valAx>
        <c:axId val="172339584"/>
        <c:scaling>
          <c:orientation val="minMax"/>
          <c:max val="1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or 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cross"/>
        <c:tickLblPos val="nextTo"/>
        <c:crossAx val="172341504"/>
        <c:crosses val="autoZero"/>
        <c:crossBetween val="midCat"/>
      </c:valAx>
      <c:valAx>
        <c:axId val="172341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</a:t>
                </a:r>
                <a:r>
                  <a:rPr lang="en-US" baseline="-25000"/>
                  <a:t>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cross"/>
        <c:tickLblPos val="nextTo"/>
        <c:crossAx val="1723395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8889817003976395"/>
          <c:y val="1.8134660250801987E-2"/>
          <c:w val="0.25239626182741792"/>
          <c:h val="0.26789501312335956"/>
        </c:manualLayout>
      </c:layout>
      <c:overlay val="0"/>
      <c:spPr>
        <a:solidFill>
          <a:schemeClr val="bg1"/>
        </a:solidFill>
        <a:ln>
          <a:solidFill>
            <a:schemeClr val="accent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12</xdr:col>
          <xdr:colOff>600075</xdr:colOff>
          <xdr:row>24</xdr:row>
          <xdr:rowOff>161925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0</xdr:rowOff>
    </xdr:from>
    <xdr:to>
      <xdr:col>8</xdr:col>
      <xdr:colOff>15082</xdr:colOff>
      <xdr:row>45</xdr:row>
      <xdr:rowOff>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27</xdr:row>
      <xdr:rowOff>0</xdr:rowOff>
    </xdr:from>
    <xdr:to>
      <xdr:col>16</xdr:col>
      <xdr:colOff>14134</xdr:colOff>
      <xdr:row>45</xdr:row>
      <xdr:rowOff>1800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27</xdr:row>
      <xdr:rowOff>0</xdr:rowOff>
    </xdr:from>
    <xdr:to>
      <xdr:col>24</xdr:col>
      <xdr:colOff>14133</xdr:colOff>
      <xdr:row>45</xdr:row>
      <xdr:rowOff>1800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190499</xdr:rowOff>
    </xdr:from>
    <xdr:to>
      <xdr:col>8</xdr:col>
      <xdr:colOff>123583</xdr:colOff>
      <xdr:row>25</xdr:row>
      <xdr:rowOff>51999</xdr:rowOff>
    </xdr:to>
    <xdr:pic>
      <xdr:nvPicPr>
        <xdr:cNvPr id="20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499"/>
          <a:ext cx="4981333" cy="462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16</xdr:col>
      <xdr:colOff>60885</xdr:colOff>
      <xdr:row>25</xdr:row>
      <xdr:rowOff>31884</xdr:rowOff>
    </xdr:to>
    <xdr:pic>
      <xdr:nvPicPr>
        <xdr:cNvPr id="21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0" y="190500"/>
          <a:ext cx="4918635" cy="4603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5:W101"/>
  <sheetViews>
    <sheetView zoomScaleNormal="100" workbookViewId="0">
      <selection activeCell="A29" sqref="A29:V50"/>
    </sheetView>
  </sheetViews>
  <sheetFormatPr defaultRowHeight="15" x14ac:dyDescent="0.25"/>
  <cols>
    <col min="3" max="23" width="9.140625" customWidth="1"/>
  </cols>
  <sheetData>
    <row r="25" spans="1:23" x14ac:dyDescent="0.25">
      <c r="A25" s="11" t="s">
        <v>19</v>
      </c>
      <c r="B25" s="15" t="s">
        <v>22</v>
      </c>
    </row>
    <row r="26" spans="1:23" ht="18.75" x14ac:dyDescent="0.35">
      <c r="A26" s="1" t="s">
        <v>8</v>
      </c>
      <c r="B26" s="1" t="s">
        <v>0</v>
      </c>
      <c r="C26" s="1" t="s">
        <v>1</v>
      </c>
      <c r="D26" s="1" t="s">
        <v>2</v>
      </c>
      <c r="E26" s="1" t="s">
        <v>4</v>
      </c>
      <c r="F26" s="1" t="s">
        <v>5</v>
      </c>
      <c r="G26" s="1" t="s">
        <v>21</v>
      </c>
      <c r="H26" s="1" t="s">
        <v>6</v>
      </c>
      <c r="I26" s="1" t="s">
        <v>7</v>
      </c>
      <c r="J26" s="16" t="s">
        <v>23</v>
      </c>
      <c r="K26" s="16" t="s">
        <v>24</v>
      </c>
      <c r="M26" s="12" t="s">
        <v>26</v>
      </c>
      <c r="P26" s="17" t="s">
        <v>28</v>
      </c>
      <c r="R26" t="s">
        <v>27</v>
      </c>
    </row>
    <row r="27" spans="1:23" x14ac:dyDescent="0.25">
      <c r="A27" s="3">
        <v>1</v>
      </c>
      <c r="B27" s="3">
        <v>2</v>
      </c>
      <c r="C27" s="3">
        <v>1</v>
      </c>
      <c r="D27" s="3">
        <v>2</v>
      </c>
      <c r="E27" s="3">
        <v>20</v>
      </c>
      <c r="F27" s="3">
        <v>20</v>
      </c>
      <c r="G27" s="3">
        <v>1</v>
      </c>
      <c r="H27">
        <f>0.5*B27/E27</f>
        <v>0.05</v>
      </c>
      <c r="I27">
        <f>C27/F27</f>
        <v>0.05</v>
      </c>
      <c r="J27" s="3">
        <v>1</v>
      </c>
      <c r="K27">
        <f>D27^2*J27</f>
        <v>4</v>
      </c>
      <c r="M27">
        <f>1/SINH($D$27*$A$27*PI()*$C$27/$B$27)</f>
        <v>8.6589537530046945E-2</v>
      </c>
      <c r="P27">
        <f>-M27*D27^2*J27*A27*PI()/B27</f>
        <v>-0.54405810996426629</v>
      </c>
      <c r="R27">
        <f>M27*D27*J27*A27*PI()/B27</f>
        <v>0.27202905498213314</v>
      </c>
    </row>
    <row r="28" spans="1:23" x14ac:dyDescent="0.25">
      <c r="A28" s="11" t="s">
        <v>32</v>
      </c>
    </row>
    <row r="29" spans="1:23" x14ac:dyDescent="0.25">
      <c r="A29" s="1" t="s">
        <v>3</v>
      </c>
      <c r="B29" s="4">
        <v>0</v>
      </c>
      <c r="C29" s="6">
        <f t="shared" ref="C29:U29" si="0">B29+$H$27</f>
        <v>0.05</v>
      </c>
      <c r="D29" s="6">
        <f t="shared" si="0"/>
        <v>0.1</v>
      </c>
      <c r="E29" s="6">
        <f t="shared" si="0"/>
        <v>0.15000000000000002</v>
      </c>
      <c r="F29" s="6">
        <f t="shared" si="0"/>
        <v>0.2</v>
      </c>
      <c r="G29" s="6">
        <f t="shared" si="0"/>
        <v>0.25</v>
      </c>
      <c r="H29" s="6">
        <f t="shared" si="0"/>
        <v>0.3</v>
      </c>
      <c r="I29" s="6">
        <f t="shared" si="0"/>
        <v>0.35</v>
      </c>
      <c r="J29" s="6">
        <f t="shared" si="0"/>
        <v>0.39999999999999997</v>
      </c>
      <c r="K29" s="6">
        <f t="shared" si="0"/>
        <v>0.44999999999999996</v>
      </c>
      <c r="L29" s="6">
        <f t="shared" si="0"/>
        <v>0.49999999999999994</v>
      </c>
      <c r="M29" s="6">
        <f t="shared" si="0"/>
        <v>0.54999999999999993</v>
      </c>
      <c r="N29" s="6">
        <f t="shared" si="0"/>
        <v>0.6</v>
      </c>
      <c r="O29" s="6">
        <f t="shared" si="0"/>
        <v>0.65</v>
      </c>
      <c r="P29" s="6">
        <f t="shared" si="0"/>
        <v>0.70000000000000007</v>
      </c>
      <c r="Q29" s="6">
        <f t="shared" si="0"/>
        <v>0.75000000000000011</v>
      </c>
      <c r="R29" s="6">
        <f t="shared" si="0"/>
        <v>0.80000000000000016</v>
      </c>
      <c r="S29" s="6">
        <f t="shared" si="0"/>
        <v>0.8500000000000002</v>
      </c>
      <c r="T29" s="6">
        <f t="shared" si="0"/>
        <v>0.90000000000000024</v>
      </c>
      <c r="U29" s="6">
        <f t="shared" si="0"/>
        <v>0.95000000000000029</v>
      </c>
      <c r="V29" s="6">
        <f>$B$27/2</f>
        <v>1</v>
      </c>
      <c r="W29" s="7" t="s">
        <v>16</v>
      </c>
    </row>
    <row r="30" spans="1:23" x14ac:dyDescent="0.25">
      <c r="A30" s="4">
        <v>0</v>
      </c>
      <c r="B30">
        <f t="shared" ref="B30:K39" si="1">B$51 * $W30 *$M$27</f>
        <v>0</v>
      </c>
      <c r="C30">
        <f t="shared" si="1"/>
        <v>7.8459095727844944E-2</v>
      </c>
      <c r="D30">
        <f t="shared" si="1"/>
        <v>0.15643446504023087</v>
      </c>
      <c r="E30">
        <f t="shared" si="1"/>
        <v>0.23344536385590545</v>
      </c>
      <c r="F30">
        <f t="shared" si="1"/>
        <v>0.3090169943749474</v>
      </c>
      <c r="G30">
        <f t="shared" si="1"/>
        <v>0.38268343236508978</v>
      </c>
      <c r="H30">
        <f t="shared" si="1"/>
        <v>0.45399049973954675</v>
      </c>
      <c r="I30">
        <f t="shared" si="1"/>
        <v>0.5224985647159488</v>
      </c>
      <c r="J30">
        <f t="shared" si="1"/>
        <v>0.58778525229247314</v>
      </c>
      <c r="K30">
        <f t="shared" si="1"/>
        <v>0.64944804833018355</v>
      </c>
      <c r="L30">
        <f t="shared" ref="L30:V39" si="2">L$51 * $W30 *$M$27</f>
        <v>0.70710678118654746</v>
      </c>
      <c r="M30">
        <f t="shared" si="2"/>
        <v>0.76040596560003082</v>
      </c>
      <c r="N30">
        <f t="shared" si="2"/>
        <v>0.80901699437494745</v>
      </c>
      <c r="O30">
        <f t="shared" si="2"/>
        <v>0.85264016435409229</v>
      </c>
      <c r="P30">
        <f t="shared" si="2"/>
        <v>0.89100652418836779</v>
      </c>
      <c r="Q30">
        <f t="shared" si="2"/>
        <v>0.92387953251128685</v>
      </c>
      <c r="R30">
        <f t="shared" si="2"/>
        <v>0.95105651629515375</v>
      </c>
      <c r="S30">
        <f t="shared" si="2"/>
        <v>0.97236992039767667</v>
      </c>
      <c r="T30">
        <f t="shared" si="2"/>
        <v>0.98768834059513777</v>
      </c>
      <c r="U30">
        <f t="shared" si="2"/>
        <v>0.99691733373312796</v>
      </c>
      <c r="V30">
        <f t="shared" si="2"/>
        <v>1</v>
      </c>
      <c r="W30" s="7">
        <f t="shared" ref="W30:W50" si="3">SINH($D$27*($C$27-$A30)*$A$27*PI()/$B$27)</f>
        <v>11.548739357257748</v>
      </c>
    </row>
    <row r="31" spans="1:23" x14ac:dyDescent="0.25">
      <c r="A31" s="6">
        <f t="shared" ref="A31:A49" si="4">A30+$I$27</f>
        <v>0.05</v>
      </c>
      <c r="B31">
        <f t="shared" si="1"/>
        <v>0</v>
      </c>
      <c r="C31">
        <f t="shared" si="1"/>
        <v>6.7007661726308385E-2</v>
      </c>
      <c r="D31">
        <f t="shared" si="1"/>
        <v>0.13360219893576547</v>
      </c>
      <c r="E31">
        <f t="shared" si="1"/>
        <v>0.19937303416154414</v>
      </c>
      <c r="F31">
        <f t="shared" si="1"/>
        <v>0.26391466833345528</v>
      </c>
      <c r="G31">
        <f t="shared" si="1"/>
        <v>0.32682918081455803</v>
      </c>
      <c r="H31">
        <f t="shared" si="1"/>
        <v>0.3877286827142078</v>
      </c>
      <c r="I31">
        <f t="shared" si="1"/>
        <v>0.4462377083520539</v>
      </c>
      <c r="J31">
        <f t="shared" si="1"/>
        <v>0.50199553012881382</v>
      </c>
      <c r="K31">
        <f t="shared" si="1"/>
        <v>0.55465838253187638</v>
      </c>
      <c r="L31">
        <f t="shared" si="2"/>
        <v>0.60390158156400131</v>
      </c>
      <c r="M31">
        <f t="shared" si="2"/>
        <v>0.64942152652813023</v>
      </c>
      <c r="N31">
        <f t="shared" si="2"/>
        <v>0.69093757182664162</v>
      </c>
      <c r="O31">
        <f t="shared" si="2"/>
        <v>0.72819375723478397</v>
      </c>
      <c r="P31">
        <f t="shared" si="2"/>
        <v>0.76096038598057758</v>
      </c>
      <c r="Q31">
        <f t="shared" si="2"/>
        <v>0.78903544090179467</v>
      </c>
      <c r="R31">
        <f t="shared" si="2"/>
        <v>0.81224582994894279</v>
      </c>
      <c r="S31">
        <f t="shared" si="2"/>
        <v>0.8304484533553087</v>
      </c>
      <c r="T31">
        <f t="shared" si="2"/>
        <v>0.84353108589460579</v>
      </c>
      <c r="U31">
        <f t="shared" si="2"/>
        <v>0.85141306878681222</v>
      </c>
      <c r="V31">
        <f t="shared" si="2"/>
        <v>0.85404580698637256</v>
      </c>
      <c r="W31" s="7">
        <f t="shared" si="3"/>
        <v>9.8631524240444755</v>
      </c>
    </row>
    <row r="32" spans="1:23" x14ac:dyDescent="0.25">
      <c r="A32" s="6">
        <f t="shared" si="4"/>
        <v>0.1</v>
      </c>
      <c r="B32">
        <f t="shared" si="1"/>
        <v>0</v>
      </c>
      <c r="C32">
        <f t="shared" si="1"/>
        <v>5.7212977864847095E-2</v>
      </c>
      <c r="D32">
        <f t="shared" si="1"/>
        <v>0.11407321869591167</v>
      </c>
      <c r="E32">
        <f t="shared" si="1"/>
        <v>0.17023016020052145</v>
      </c>
      <c r="F32">
        <f t="shared" si="1"/>
        <v>0.22533757616022246</v>
      </c>
      <c r="G32">
        <f t="shared" si="1"/>
        <v>0.27905571103054788</v>
      </c>
      <c r="H32">
        <f t="shared" si="1"/>
        <v>0.33105337464692952</v>
      </c>
      <c r="I32">
        <f t="shared" si="1"/>
        <v>0.38100998412219472</v>
      </c>
      <c r="J32">
        <f t="shared" si="1"/>
        <v>0.4286175403466701</v>
      </c>
      <c r="K32">
        <f t="shared" si="1"/>
        <v>0.47358252690511266</v>
      </c>
      <c r="L32">
        <f t="shared" si="2"/>
        <v>0.51562771970301458</v>
      </c>
      <c r="M32">
        <f t="shared" si="2"/>
        <v>0.55449389614533118</v>
      </c>
      <c r="N32">
        <f t="shared" si="2"/>
        <v>0.5899414333299805</v>
      </c>
      <c r="O32">
        <f t="shared" si="2"/>
        <v>0.62175178540271681</v>
      </c>
      <c r="P32">
        <f t="shared" si="2"/>
        <v>0.64972883096499634</v>
      </c>
      <c r="Q32">
        <f t="shared" si="2"/>
        <v>0.67370008222761613</v>
      </c>
      <c r="R32">
        <f t="shared" si="2"/>
        <v>0.69351774845529168</v>
      </c>
      <c r="S32">
        <f t="shared" si="2"/>
        <v>0.70905964714568703</v>
      </c>
      <c r="T32">
        <f t="shared" si="2"/>
        <v>0.72022995732516981</v>
      </c>
      <c r="U32">
        <f t="shared" si="2"/>
        <v>0.72695981031697876</v>
      </c>
      <c r="V32">
        <f t="shared" si="2"/>
        <v>0.72920771433951603</v>
      </c>
      <c r="W32" s="7">
        <f t="shared" si="3"/>
        <v>8.4214298302087336</v>
      </c>
    </row>
    <row r="33" spans="1:23" x14ac:dyDescent="0.25">
      <c r="A33" s="6">
        <f t="shared" si="4"/>
        <v>0.15000000000000002</v>
      </c>
      <c r="B33">
        <f t="shared" si="1"/>
        <v>0</v>
      </c>
      <c r="C33">
        <f t="shared" si="1"/>
        <v>4.8832872674685598E-2</v>
      </c>
      <c r="D33">
        <f t="shared" si="1"/>
        <v>9.736467445075378E-2</v>
      </c>
      <c r="E33">
        <f t="shared" si="1"/>
        <v>0.14529619063179333</v>
      </c>
      <c r="F33">
        <f t="shared" si="1"/>
        <v>0.19233190748170159</v>
      </c>
      <c r="G33">
        <f t="shared" si="1"/>
        <v>0.23818183416513589</v>
      </c>
      <c r="H33">
        <f t="shared" si="1"/>
        <v>0.28256329063744501</v>
      </c>
      <c r="I33">
        <f t="shared" si="1"/>
        <v>0.32520265046114533</v>
      </c>
      <c r="J33">
        <f t="shared" si="1"/>
        <v>0.36583702780389782</v>
      </c>
      <c r="K33">
        <f t="shared" si="1"/>
        <v>0.40421589821708259</v>
      </c>
      <c r="L33">
        <f t="shared" si="2"/>
        <v>0.44010264320233311</v>
      </c>
      <c r="M33">
        <f t="shared" si="2"/>
        <v>0.4732760090432615</v>
      </c>
      <c r="N33">
        <f t="shared" si="2"/>
        <v>0.50353147090819506</v>
      </c>
      <c r="O33">
        <f t="shared" si="2"/>
        <v>0.53068249381377408</v>
      </c>
      <c r="P33">
        <f t="shared" si="2"/>
        <v>0.55456168267515471</v>
      </c>
      <c r="Q33">
        <f t="shared" si="2"/>
        <v>0.57502181435237054</v>
      </c>
      <c r="R33">
        <f t="shared" si="2"/>
        <v>0.591936745329947</v>
      </c>
      <c r="S33">
        <f t="shared" si="2"/>
        <v>0.60520218943362225</v>
      </c>
      <c r="T33">
        <f t="shared" si="2"/>
        <v>0.61473636078928917</v>
      </c>
      <c r="U33">
        <f t="shared" si="2"/>
        <v>0.62048047806010642</v>
      </c>
      <c r="V33">
        <f t="shared" si="2"/>
        <v>0.62239912685298682</v>
      </c>
      <c r="W33" s="7">
        <f t="shared" si="3"/>
        <v>7.1879252922099459</v>
      </c>
    </row>
    <row r="34" spans="1:23" x14ac:dyDescent="0.25">
      <c r="A34" s="6">
        <f t="shared" si="4"/>
        <v>0.2</v>
      </c>
      <c r="B34">
        <f t="shared" si="1"/>
        <v>0</v>
      </c>
      <c r="C34">
        <f t="shared" si="1"/>
        <v>4.166014984289549E-2</v>
      </c>
      <c r="D34">
        <f t="shared" si="1"/>
        <v>8.3063451008603933E-2</v>
      </c>
      <c r="E34">
        <f t="shared" si="1"/>
        <v>0.12395463837744397</v>
      </c>
      <c r="F34">
        <f t="shared" si="1"/>
        <v>0.16408160418158704</v>
      </c>
      <c r="G34">
        <f t="shared" si="1"/>
        <v>0.20319695233328053</v>
      </c>
      <c r="H34">
        <f t="shared" si="1"/>
        <v>0.24105952370399594</v>
      </c>
      <c r="I34">
        <f t="shared" si="1"/>
        <v>0.2774358829506503</v>
      </c>
      <c r="J34">
        <f t="shared" si="1"/>
        <v>0.31210175772212101</v>
      </c>
      <c r="K34">
        <f t="shared" si="1"/>
        <v>0.34484342137286877</v>
      </c>
      <c r="L34">
        <f t="shared" si="2"/>
        <v>0.37545901065877885</v>
      </c>
      <c r="M34">
        <f t="shared" si="2"/>
        <v>0.40375977029118693</v>
      </c>
      <c r="N34">
        <f t="shared" si="2"/>
        <v>0.42957121667600179</v>
      </c>
      <c r="O34">
        <f t="shared" si="2"/>
        <v>0.45273421366308414</v>
      </c>
      <c r="P34">
        <f t="shared" si="2"/>
        <v>0.47310595367353031</v>
      </c>
      <c r="Q34">
        <f t="shared" si="2"/>
        <v>0.49056083815588519</v>
      </c>
      <c r="R34">
        <f t="shared" si="2"/>
        <v>0.50499125194297678</v>
      </c>
      <c r="S34">
        <f t="shared" si="2"/>
        <v>0.51630822673520815</v>
      </c>
      <c r="T34">
        <f t="shared" si="2"/>
        <v>0.52444198961970934</v>
      </c>
      <c r="U34">
        <f t="shared" si="2"/>
        <v>0.52934239324354659</v>
      </c>
      <c r="V34">
        <f t="shared" si="2"/>
        <v>0.53097922498882955</v>
      </c>
      <c r="W34" s="7">
        <f t="shared" si="3"/>
        <v>6.1321406735147121</v>
      </c>
    </row>
    <row r="35" spans="1:23" x14ac:dyDescent="0.25">
      <c r="A35" s="6">
        <f t="shared" si="4"/>
        <v>0.25</v>
      </c>
      <c r="B35">
        <f t="shared" si="1"/>
        <v>0</v>
      </c>
      <c r="C35">
        <f t="shared" si="1"/>
        <v>3.5517465327763648E-2</v>
      </c>
      <c r="D35">
        <f t="shared" si="1"/>
        <v>7.0815953671025916E-2</v>
      </c>
      <c r="E35">
        <f t="shared" si="1"/>
        <v>0.10567783811121209</v>
      </c>
      <c r="F35">
        <f t="shared" si="1"/>
        <v>0.13988818353799545</v>
      </c>
      <c r="G35">
        <f t="shared" si="1"/>
        <v>0.17323607179572567</v>
      </c>
      <c r="H35">
        <f t="shared" si="1"/>
        <v>0.20551590206399567</v>
      </c>
      <c r="I35">
        <f t="shared" si="1"/>
        <v>0.23652865845506879</v>
      </c>
      <c r="J35">
        <f t="shared" si="1"/>
        <v>0.26608313701300607</v>
      </c>
      <c r="K35">
        <f t="shared" si="1"/>
        <v>0.29399712454963628</v>
      </c>
      <c r="L35">
        <f t="shared" si="2"/>
        <v>0.32009852204945349</v>
      </c>
      <c r="M35">
        <f t="shared" si="2"/>
        <v>0.34422640571727575</v>
      </c>
      <c r="N35">
        <f t="shared" si="2"/>
        <v>0.36623201912695563</v>
      </c>
      <c r="O35">
        <f t="shared" si="2"/>
        <v>0.38597969035421326</v>
      </c>
      <c r="P35">
        <f t="shared" si="2"/>
        <v>0.40334766843916564</v>
      </c>
      <c r="Q35">
        <f t="shared" si="2"/>
        <v>0.41822887402148018</v>
      </c>
      <c r="R35">
        <f t="shared" si="2"/>
        <v>0.43053155952023897</v>
      </c>
      <c r="S35">
        <f t="shared" si="2"/>
        <v>0.44017987478828408</v>
      </c>
      <c r="T35">
        <f t="shared" si="2"/>
        <v>0.44711433475359758</v>
      </c>
      <c r="U35">
        <f t="shared" si="2"/>
        <v>0.45129218616455136</v>
      </c>
      <c r="V35">
        <f t="shared" si="2"/>
        <v>0.45268767117792036</v>
      </c>
      <c r="W35" s="7">
        <f t="shared" si="3"/>
        <v>5.2279719246778029</v>
      </c>
    </row>
    <row r="36" spans="1:23" x14ac:dyDescent="0.25">
      <c r="A36" s="6">
        <f t="shared" si="4"/>
        <v>0.3</v>
      </c>
      <c r="B36">
        <f t="shared" si="1"/>
        <v>0</v>
      </c>
      <c r="C36">
        <f t="shared" si="1"/>
        <v>3.0252942565197297E-2</v>
      </c>
      <c r="D36">
        <f t="shared" si="1"/>
        <v>6.0319365679355891E-2</v>
      </c>
      <c r="E36">
        <f t="shared" si="1"/>
        <v>9.0013899845876752E-2</v>
      </c>
      <c r="F36">
        <f t="shared" si="1"/>
        <v>0.11915346838718864</v>
      </c>
      <c r="G36">
        <f t="shared" si="1"/>
        <v>0.14755841617334456</v>
      </c>
      <c r="H36">
        <f t="shared" si="1"/>
        <v>0.1750536172556392</v>
      </c>
      <c r="I36">
        <f t="shared" si="1"/>
        <v>0.20146955457631807</v>
      </c>
      <c r="J36">
        <f t="shared" si="1"/>
        <v>0.22664336509760868</v>
      </c>
      <c r="K36">
        <f t="shared" si="1"/>
        <v>0.25041984390650573</v>
      </c>
      <c r="L36">
        <f t="shared" si="2"/>
        <v>0.27265240110467093</v>
      </c>
      <c r="M36">
        <f t="shared" si="2"/>
        <v>0.29320396558390205</v>
      </c>
      <c r="N36">
        <f t="shared" si="2"/>
        <v>0.31194783011509597</v>
      </c>
      <c r="O36">
        <f t="shared" si="2"/>
        <v>0.32876843254045041</v>
      </c>
      <c r="P36">
        <f t="shared" si="2"/>
        <v>0.34356206825259517</v>
      </c>
      <c r="Q36">
        <f t="shared" si="2"/>
        <v>0.35623752956798188</v>
      </c>
      <c r="R36">
        <f t="shared" si="2"/>
        <v>0.36671666805258252</v>
      </c>
      <c r="S36">
        <f t="shared" si="2"/>
        <v>0.37493487633297223</v>
      </c>
      <c r="T36">
        <f t="shared" si="2"/>
        <v>0.38084148642227106</v>
      </c>
      <c r="U36">
        <f t="shared" si="2"/>
        <v>0.38440008210513116</v>
      </c>
      <c r="V36">
        <f t="shared" si="2"/>
        <v>0.38558872345581469</v>
      </c>
      <c r="W36" s="7">
        <f t="shared" si="3"/>
        <v>4.4530636662889407</v>
      </c>
    </row>
    <row r="37" spans="1:23" x14ac:dyDescent="0.25">
      <c r="A37" s="6">
        <f t="shared" si="4"/>
        <v>0.35</v>
      </c>
      <c r="B37">
        <f t="shared" si="1"/>
        <v>0</v>
      </c>
      <c r="C37">
        <f t="shared" si="1"/>
        <v>2.5736417353079726E-2</v>
      </c>
      <c r="D37">
        <f t="shared" si="1"/>
        <v>5.1314161134950492E-2</v>
      </c>
      <c r="E37">
        <f t="shared" si="1"/>
        <v>7.6575536049734175E-2</v>
      </c>
      <c r="F37">
        <f t="shared" si="1"/>
        <v>0.10136479732082153</v>
      </c>
      <c r="G37">
        <f t="shared" si="1"/>
        <v>0.12552911090921046</v>
      </c>
      <c r="H37">
        <f t="shared" si="1"/>
        <v>0.14891949578617883</v>
      </c>
      <c r="I37">
        <f t="shared" si="1"/>
        <v>0.17139174245086794</v>
      </c>
      <c r="J37">
        <f t="shared" si="1"/>
        <v>0.19280730202980964</v>
      </c>
      <c r="K37">
        <f t="shared" si="1"/>
        <v>0.21303414047680352</v>
      </c>
      <c r="L37">
        <f t="shared" si="2"/>
        <v>0.23194755260671762</v>
      </c>
      <c r="M37">
        <f t="shared" si="2"/>
        <v>0.24943093094442315</v>
      </c>
      <c r="N37">
        <f t="shared" si="2"/>
        <v>0.26537648464865504</v>
      </c>
      <c r="O37">
        <f t="shared" si="2"/>
        <v>0.27968590407839189</v>
      </c>
      <c r="P37">
        <f t="shared" si="2"/>
        <v>0.29227096690448456</v>
      </c>
      <c r="Q37">
        <f t="shared" si="2"/>
        <v>0.30305408202965234</v>
      </c>
      <c r="R37">
        <f t="shared" si="2"/>
        <v>0.31196876796339867</v>
      </c>
      <c r="S37">
        <f t="shared" si="2"/>
        <v>0.31896006270250821</v>
      </c>
      <c r="T37">
        <f t="shared" si="2"/>
        <v>0.32398486259007292</v>
      </c>
      <c r="U37">
        <f t="shared" si="2"/>
        <v>0.32701218806387045</v>
      </c>
      <c r="V37">
        <f t="shared" si="2"/>
        <v>0.328023374655667</v>
      </c>
      <c r="W37" s="7">
        <f t="shared" si="3"/>
        <v>3.7882564569864052</v>
      </c>
    </row>
    <row r="38" spans="1:23" x14ac:dyDescent="0.25">
      <c r="A38" s="6">
        <f t="shared" si="4"/>
        <v>0.39999999999999997</v>
      </c>
      <c r="B38">
        <f t="shared" si="1"/>
        <v>0</v>
      </c>
      <c r="C38">
        <f t="shared" si="1"/>
        <v>2.1856219569143541E-2</v>
      </c>
      <c r="D38">
        <f t="shared" si="1"/>
        <v>4.3577688276712795E-2</v>
      </c>
      <c r="E38">
        <f t="shared" si="1"/>
        <v>6.5030486045004263E-2</v>
      </c>
      <c r="F38">
        <f t="shared" si="1"/>
        <v>8.6082349241997272E-2</v>
      </c>
      <c r="G38">
        <f t="shared" si="1"/>
        <v>0.10660348613062749</v>
      </c>
      <c r="H38">
        <f t="shared" si="1"/>
        <v>0.12646737707800601</v>
      </c>
      <c r="I38">
        <f t="shared" si="1"/>
        <v>0.14555155459102823</v>
      </c>
      <c r="J38">
        <f t="shared" si="1"/>
        <v>0.16373835836919337</v>
      </c>
      <c r="K38">
        <f t="shared" si="1"/>
        <v>0.18091566071948303</v>
      </c>
      <c r="L38">
        <f t="shared" si="2"/>
        <v>0.19697755786087512</v>
      </c>
      <c r="M38">
        <f t="shared" si="2"/>
        <v>0.21182502285637009</v>
      </c>
      <c r="N38">
        <f t="shared" si="2"/>
        <v>0.22536651614698763</v>
      </c>
      <c r="O38">
        <f t="shared" si="2"/>
        <v>0.23751854992358754</v>
      </c>
      <c r="P38">
        <f t="shared" si="2"/>
        <v>0.24820620285697589</v>
      </c>
      <c r="Q38">
        <f t="shared" si="2"/>
        <v>0.25736358201281306</v>
      </c>
      <c r="R38">
        <f t="shared" si="2"/>
        <v>0.2649342291034657</v>
      </c>
      <c r="S38">
        <f t="shared" si="2"/>
        <v>0.27087146857212435</v>
      </c>
      <c r="T38">
        <f t="shared" si="2"/>
        <v>0.27513869536313224</v>
      </c>
      <c r="U38">
        <f t="shared" si="2"/>
        <v>0.27770960060432592</v>
      </c>
      <c r="V38">
        <f t="shared" si="2"/>
        <v>0.27856833380998069</v>
      </c>
      <c r="W38" s="7">
        <f t="shared" si="3"/>
        <v>3.2171130803570382</v>
      </c>
    </row>
    <row r="39" spans="1:23" x14ac:dyDescent="0.25">
      <c r="A39" s="6">
        <f t="shared" si="4"/>
        <v>0.44999999999999996</v>
      </c>
      <c r="B39">
        <f t="shared" si="1"/>
        <v>0</v>
      </c>
      <c r="C39">
        <f t="shared" si="1"/>
        <v>1.8516412151022451E-2</v>
      </c>
      <c r="D39">
        <f t="shared" si="1"/>
        <v>3.6918664463801987E-2</v>
      </c>
      <c r="E39">
        <f t="shared" si="1"/>
        <v>5.5093300933460473E-2</v>
      </c>
      <c r="F39">
        <f t="shared" si="1"/>
        <v>7.2928268882482536E-2</v>
      </c>
      <c r="G39">
        <f t="shared" si="1"/>
        <v>9.0313609802733785E-2</v>
      </c>
      <c r="H39">
        <f t="shared" si="1"/>
        <v>0.10714213728622837</v>
      </c>
      <c r="I39">
        <f t="shared" si="1"/>
        <v>0.12331009786497732</v>
      </c>
      <c r="J39">
        <f t="shared" si="1"/>
        <v>0.13871781068562017</v>
      </c>
      <c r="K39">
        <f t="shared" si="1"/>
        <v>0.15327028207503318</v>
      </c>
      <c r="L39">
        <f t="shared" si="2"/>
        <v>0.16687779120791291</v>
      </c>
      <c r="M39">
        <f t="shared" si="2"/>
        <v>0.17945644326549909</v>
      </c>
      <c r="N39">
        <f t="shared" si="2"/>
        <v>0.1909286866750306</v>
      </c>
      <c r="O39">
        <f t="shared" si="2"/>
        <v>0.20122379124097942</v>
      </c>
      <c r="P39">
        <f t="shared" si="2"/>
        <v>0.21027828422022693</v>
      </c>
      <c r="Q39">
        <f t="shared" si="2"/>
        <v>0.21803634165263167</v>
      </c>
      <c r="R39">
        <f t="shared" si="2"/>
        <v>0.22445013253430682</v>
      </c>
      <c r="S39">
        <f t="shared" si="2"/>
        <v>0.22948011371166507</v>
      </c>
      <c r="T39">
        <f t="shared" si="2"/>
        <v>0.23309527367810953</v>
      </c>
      <c r="U39">
        <f t="shared" si="2"/>
        <v>0.23527332377028434</v>
      </c>
      <c r="V39">
        <f t="shared" si="2"/>
        <v>0.2360008355850961</v>
      </c>
      <c r="W39" s="7">
        <f t="shared" si="3"/>
        <v>2.7255121382673142</v>
      </c>
    </row>
    <row r="40" spans="1:23" x14ac:dyDescent="0.25">
      <c r="A40" s="6">
        <f t="shared" si="4"/>
        <v>0.49999999999999994</v>
      </c>
      <c r="B40">
        <f t="shared" ref="B40:K50" si="5">B$51 * $W40 *$M$27</f>
        <v>0</v>
      </c>
      <c r="C40">
        <f t="shared" si="5"/>
        <v>1.5634419072852471E-2</v>
      </c>
      <c r="D40">
        <f t="shared" si="5"/>
        <v>3.1172446753148897E-2</v>
      </c>
      <c r="E40">
        <f t="shared" si="5"/>
        <v>4.6518285933321739E-2</v>
      </c>
      <c r="F40">
        <f t="shared" si="5"/>
        <v>6.1577324411815834E-2</v>
      </c>
      <c r="G40">
        <f t="shared" si="5"/>
        <v>7.6256718208772889E-2</v>
      </c>
      <c r="H40">
        <f t="shared" si="5"/>
        <v>9.0465963980040809E-2</v>
      </c>
      <c r="I40">
        <f t="shared" si="5"/>
        <v>0.10411745700038608</v>
      </c>
      <c r="J40">
        <f t="shared" si="5"/>
        <v>0.1171270312757562</v>
      </c>
      <c r="K40">
        <f t="shared" si="5"/>
        <v>0.12941447845462098</v>
      </c>
      <c r="L40">
        <f t="shared" ref="L40:V50" si="6">L$51 * $W40 *$M$27</f>
        <v>0.14090404233913201</v>
      </c>
      <c r="M40">
        <f t="shared" si="6"/>
        <v>0.15152488594727356</v>
      </c>
      <c r="N40">
        <f t="shared" si="6"/>
        <v>0.16121152824641252</v>
      </c>
      <c r="O40">
        <f t="shared" si="6"/>
        <v>0.16990424786563926</v>
      </c>
      <c r="P40">
        <f t="shared" si="6"/>
        <v>0.17754945129787864</v>
      </c>
      <c r="Q40">
        <f t="shared" si="6"/>
        <v>0.18410000332168289</v>
      </c>
      <c r="R40">
        <f t="shared" si="6"/>
        <v>0.1895155176055455</v>
      </c>
      <c r="S40">
        <f t="shared" si="6"/>
        <v>0.19376260570306533</v>
      </c>
      <c r="T40">
        <f t="shared" si="6"/>
        <v>0.19681508290382099</v>
      </c>
      <c r="U40">
        <f t="shared" si="6"/>
        <v>0.19865412967081819</v>
      </c>
      <c r="V40">
        <f t="shared" si="6"/>
        <v>0.19926840766919335</v>
      </c>
      <c r="W40" s="7">
        <f t="shared" si="3"/>
        <v>2.3012989023072947</v>
      </c>
    </row>
    <row r="41" spans="1:23" x14ac:dyDescent="0.25">
      <c r="A41" s="6">
        <f t="shared" si="4"/>
        <v>0.54999999999999993</v>
      </c>
      <c r="B41">
        <f t="shared" si="5"/>
        <v>0</v>
      </c>
      <c r="C41">
        <f t="shared" si="5"/>
        <v>1.3138983670650081E-2</v>
      </c>
      <c r="D41">
        <f t="shared" si="5"/>
        <v>2.619696113781517E-2</v>
      </c>
      <c r="E41">
        <f t="shared" si="5"/>
        <v>3.9093425628192062E-2</v>
      </c>
      <c r="F41">
        <f t="shared" si="5"/>
        <v>5.1748866149687947E-2</v>
      </c>
      <c r="G41">
        <f t="shared" si="5"/>
        <v>6.4085257703126813E-2</v>
      </c>
      <c r="H41">
        <f t="shared" si="5"/>
        <v>7.6026542332315206E-2</v>
      </c>
      <c r="I41">
        <f t="shared" si="5"/>
        <v>8.7499098046634097E-2</v>
      </c>
      <c r="J41">
        <f t="shared" si="5"/>
        <v>9.8432192725092849E-2</v>
      </c>
      <c r="K41">
        <f t="shared" si="5"/>
        <v>0.1087584202033758</v>
      </c>
      <c r="L41">
        <f t="shared" si="6"/>
        <v>0.11841411585526028</v>
      </c>
      <c r="M41">
        <f t="shared" si="6"/>
        <v>0.12733974910620774</v>
      </c>
      <c r="N41">
        <f t="shared" si="6"/>
        <v>0.13548029045915197</v>
      </c>
      <c r="O41">
        <f t="shared" si="6"/>
        <v>0.14278555076964727</v>
      </c>
      <c r="P41">
        <f t="shared" si="6"/>
        <v>0.14921049067863387</v>
      </c>
      <c r="Q41">
        <f t="shared" si="6"/>
        <v>0.15471549829506365</v>
      </c>
      <c r="R41">
        <f t="shared" si="6"/>
        <v>0.15926663341638037</v>
      </c>
      <c r="S41">
        <f t="shared" si="6"/>
        <v>0.16283583678115524</v>
      </c>
      <c r="T41">
        <f t="shared" si="6"/>
        <v>0.16540110306376379</v>
      </c>
      <c r="U41">
        <f t="shared" si="6"/>
        <v>0.16694661654453616</v>
      </c>
      <c r="V41">
        <f t="shared" si="6"/>
        <v>0.16746284861892805</v>
      </c>
      <c r="W41" s="7">
        <f t="shared" si="3"/>
        <v>1.9339847907239105</v>
      </c>
    </row>
    <row r="42" spans="1:23" x14ac:dyDescent="0.25">
      <c r="A42" s="6">
        <f t="shared" si="4"/>
        <v>0.6</v>
      </c>
      <c r="B42">
        <f t="shared" si="5"/>
        <v>0</v>
      </c>
      <c r="C42">
        <f t="shared" si="5"/>
        <v>1.096840683649781E-2</v>
      </c>
      <c r="D42">
        <f t="shared" si="5"/>
        <v>2.1869189797483223E-2</v>
      </c>
      <c r="E42">
        <f t="shared" si="5"/>
        <v>3.2635141931123587E-2</v>
      </c>
      <c r="F42">
        <f t="shared" si="5"/>
        <v>4.3199887562472637E-2</v>
      </c>
      <c r="G42">
        <f t="shared" si="5"/>
        <v>5.3498291521578693E-2</v>
      </c>
      <c r="H42">
        <f t="shared" si="5"/>
        <v>6.3466860723467022E-2</v>
      </c>
      <c r="I42">
        <f t="shared" si="5"/>
        <v>7.3044135624122375E-2</v>
      </c>
      <c r="J42">
        <f t="shared" si="5"/>
        <v>8.2171069139015132E-2</v>
      </c>
      <c r="K42">
        <f t="shared" si="5"/>
        <v>9.0791390688012535E-2</v>
      </c>
      <c r="L42">
        <f t="shared" si="6"/>
        <v>9.8851953122217298E-2</v>
      </c>
      <c r="M42">
        <f t="shared" si="6"/>
        <v>0.10630306039381353</v>
      </c>
      <c r="N42">
        <f t="shared" si="6"/>
        <v>0.11309877394872721</v>
      </c>
      <c r="O42">
        <f t="shared" si="6"/>
        <v>0.11919719595308823</v>
      </c>
      <c r="P42">
        <f t="shared" si="6"/>
        <v>0.12456072760730862</v>
      </c>
      <c r="Q42">
        <f t="shared" si="6"/>
        <v>0.12915630095518488</v>
      </c>
      <c r="R42">
        <f t="shared" si="6"/>
        <v>0.13295558275884403</v>
      </c>
      <c r="S42">
        <f t="shared" si="6"/>
        <v>0.13593514918257721</v>
      </c>
      <c r="T42">
        <f t="shared" si="6"/>
        <v>0.13807663020857569</v>
      </c>
      <c r="U42">
        <f t="shared" si="6"/>
        <v>0.13936682289419949</v>
      </c>
      <c r="V42">
        <f t="shared" si="6"/>
        <v>0.13979777277250915</v>
      </c>
      <c r="W42" s="7">
        <f t="shared" si="3"/>
        <v>1.6144880404748521</v>
      </c>
    </row>
    <row r="43" spans="1:23" x14ac:dyDescent="0.25">
      <c r="A43" s="6">
        <f t="shared" si="4"/>
        <v>0.65</v>
      </c>
      <c r="B43">
        <f t="shared" si="5"/>
        <v>0</v>
      </c>
      <c r="C43">
        <f t="shared" si="5"/>
        <v>9.0690215212645749E-3</v>
      </c>
      <c r="D43">
        <f t="shared" si="5"/>
        <v>1.8082129509094873E-2</v>
      </c>
      <c r="E43">
        <f t="shared" si="5"/>
        <v>2.6983755155583378E-2</v>
      </c>
      <c r="F43">
        <f t="shared" si="5"/>
        <v>3.5719016978528577E-2</v>
      </c>
      <c r="G43">
        <f t="shared" si="5"/>
        <v>4.4234059184022699E-2</v>
      </c>
      <c r="H43">
        <f t="shared" si="5"/>
        <v>5.2476383705330004E-2</v>
      </c>
      <c r="I43">
        <f t="shared" si="5"/>
        <v>6.0395173870925599E-2</v>
      </c>
      <c r="J43">
        <f t="shared" si="5"/>
        <v>6.7941607706173662E-2</v>
      </c>
      <c r="K43">
        <f t="shared" si="5"/>
        <v>7.506915893703596E-2</v>
      </c>
      <c r="L43">
        <f t="shared" si="6"/>
        <v>8.1733883840022961E-2</v>
      </c>
      <c r="M43">
        <f t="shared" si="6"/>
        <v>8.7894692169861788E-2</v>
      </c>
      <c r="N43">
        <f t="shared" si="6"/>
        <v>9.3513600494522398E-2</v>
      </c>
      <c r="O43">
        <f t="shared" si="6"/>
        <v>9.855596637570653E-2</v>
      </c>
      <c r="P43">
        <f t="shared" si="6"/>
        <v>0.10299070195099996</v>
      </c>
      <c r="Q43">
        <f t="shared" si="6"/>
        <v>0.10679046560088176</v>
      </c>
      <c r="R43">
        <f t="shared" si="6"/>
        <v>0.10993183051890076</v>
      </c>
      <c r="S43">
        <f t="shared" si="6"/>
        <v>0.11239542914572756</v>
      </c>
      <c r="T43">
        <f t="shared" si="6"/>
        <v>0.11416607257659805</v>
      </c>
      <c r="U43">
        <f t="shared" si="6"/>
        <v>0.11523284420596228</v>
      </c>
      <c r="V43">
        <f t="shared" si="6"/>
        <v>0.11558916703198761</v>
      </c>
      <c r="W43" s="7">
        <f t="shared" si="3"/>
        <v>1.3349091625749552</v>
      </c>
    </row>
    <row r="44" spans="1:23" x14ac:dyDescent="0.25">
      <c r="A44" s="6">
        <f t="shared" si="4"/>
        <v>0.70000000000000007</v>
      </c>
      <c r="B44">
        <f t="shared" si="5"/>
        <v>0</v>
      </c>
      <c r="C44">
        <f t="shared" si="5"/>
        <v>7.3938658282657376E-3</v>
      </c>
      <c r="D44">
        <f t="shared" si="5"/>
        <v>1.4742146014990331E-2</v>
      </c>
      <c r="E44">
        <f t="shared" si="5"/>
        <v>2.1999535969271497E-2</v>
      </c>
      <c r="F44">
        <f t="shared" si="5"/>
        <v>2.912129146871404E-2</v>
      </c>
      <c r="G44">
        <f t="shared" si="5"/>
        <v>3.6063504522439879E-2</v>
      </c>
      <c r="H44">
        <f t="shared" si="5"/>
        <v>4.2783374078452695E-2</v>
      </c>
      <c r="I44">
        <f t="shared" si="5"/>
        <v>4.923946990635629E-2</v>
      </c>
      <c r="J44">
        <f t="shared" si="5"/>
        <v>5.5391988028501912E-2</v>
      </c>
      <c r="K44">
        <f t="shared" si="5"/>
        <v>6.1202996124746639E-2</v>
      </c>
      <c r="L44">
        <f t="shared" si="6"/>
        <v>6.663666739782087E-2</v>
      </c>
      <c r="M44">
        <f t="shared" si="6"/>
        <v>7.1659501457447011E-2</v>
      </c>
      <c r="N44">
        <f t="shared" si="6"/>
        <v>7.6240530861385714E-2</v>
      </c>
      <c r="O44">
        <f t="shared" si="6"/>
        <v>8.0351512040014769E-2</v>
      </c>
      <c r="P44">
        <f t="shared" si="6"/>
        <v>8.3967099427327996E-2</v>
      </c>
      <c r="Q44">
        <f t="shared" si="6"/>
        <v>8.7065001724777824E-2</v>
      </c>
      <c r="R44">
        <f t="shared" si="6"/>
        <v>8.9626119334543369E-2</v>
      </c>
      <c r="S44">
        <f t="shared" si="6"/>
        <v>9.163466211490244E-2</v>
      </c>
      <c r="T44">
        <f t="shared" si="6"/>
        <v>9.3078246731705866E-2</v>
      </c>
      <c r="U44">
        <f t="shared" si="6"/>
        <v>9.3947973005750418E-2</v>
      </c>
      <c r="V44">
        <f t="shared" si="6"/>
        <v>9.4238478785343333E-2</v>
      </c>
      <c r="W44" s="7">
        <f t="shared" si="3"/>
        <v>1.0883356289163939</v>
      </c>
    </row>
    <row r="45" spans="1:23" x14ac:dyDescent="0.25">
      <c r="A45" s="6">
        <f t="shared" si="4"/>
        <v>0.75000000000000011</v>
      </c>
      <c r="B45">
        <f t="shared" si="5"/>
        <v>0</v>
      </c>
      <c r="C45">
        <f t="shared" si="5"/>
        <v>5.901521890386948E-3</v>
      </c>
      <c r="D45">
        <f t="shared" si="5"/>
        <v>1.1766658935864491E-2</v>
      </c>
      <c r="E45">
        <f t="shared" si="5"/>
        <v>1.755925061619128E-2</v>
      </c>
      <c r="F45">
        <f t="shared" si="5"/>
        <v>2.3243583677425898E-2</v>
      </c>
      <c r="G45">
        <f t="shared" si="5"/>
        <v>2.8784612316013279E-2</v>
      </c>
      <c r="H45">
        <f t="shared" si="5"/>
        <v>3.4148174247817534E-2</v>
      </c>
      <c r="I45">
        <f t="shared" si="5"/>
        <v>3.9301201329963759E-2</v>
      </c>
      <c r="J45">
        <f t="shared" si="5"/>
        <v>4.4211923436935141E-2</v>
      </c>
      <c r="K45">
        <f t="shared" si="5"/>
        <v>4.8850064333961371E-2</v>
      </c>
      <c r="L45">
        <f t="shared" si="6"/>
        <v>5.3187028340073952E-2</v>
      </c>
      <c r="M45">
        <f t="shared" si="6"/>
        <v>5.7196076629988289E-2</v>
      </c>
      <c r="N45">
        <f t="shared" si="6"/>
        <v>6.0852492087853267E-2</v>
      </c>
      <c r="O45">
        <f t="shared" si="6"/>
        <v>6.4133731696489601E-2</v>
      </c>
      <c r="P45">
        <f t="shared" si="6"/>
        <v>6.7019565522587143E-2</v>
      </c>
      <c r="Q45">
        <f t="shared" si="6"/>
        <v>6.9492201440970888E-2</v>
      </c>
      <c r="R45">
        <f t="shared" si="6"/>
        <v>7.1536394828969133E-2</v>
      </c>
      <c r="S45">
        <f t="shared" si="6"/>
        <v>7.3139542554581549E-2</v>
      </c>
      <c r="T45">
        <f t="shared" si="6"/>
        <v>7.4291760678979066E-2</v>
      </c>
      <c r="U45">
        <f t="shared" si="6"/>
        <v>7.4985945394273348E-2</v>
      </c>
      <c r="V45">
        <f t="shared" si="6"/>
        <v>7.5217816820854752E-2</v>
      </c>
      <c r="W45" s="7">
        <f t="shared" si="3"/>
        <v>0.86867096148600909</v>
      </c>
    </row>
    <row r="46" spans="1:23" x14ac:dyDescent="0.25">
      <c r="A46" s="6">
        <f t="shared" si="4"/>
        <v>0.80000000000000016</v>
      </c>
      <c r="B46">
        <f t="shared" si="5"/>
        <v>0</v>
      </c>
      <c r="C46">
        <f t="shared" si="5"/>
        <v>4.5550918221562483E-3</v>
      </c>
      <c r="D46">
        <f t="shared" si="5"/>
        <v>9.0820999885071647E-3</v>
      </c>
      <c r="E46">
        <f t="shared" si="5"/>
        <v>1.3553113988324221E-2</v>
      </c>
      <c r="F46">
        <f t="shared" si="5"/>
        <v>1.7940568533535522E-2</v>
      </c>
      <c r="G46">
        <f t="shared" si="5"/>
        <v>2.2217413507893153E-2</v>
      </c>
      <c r="H46">
        <f t="shared" si="5"/>
        <v>2.6357280739934919E-2</v>
      </c>
      <c r="I46">
        <f t="shared" si="5"/>
        <v>3.0334646571529744E-2</v>
      </c>
      <c r="J46">
        <f t="shared" si="5"/>
        <v>3.4124989219717496E-2</v>
      </c>
      <c r="K46">
        <f t="shared" si="5"/>
        <v>3.7704939961655241E-2</v>
      </c>
      <c r="L46">
        <f t="shared" si="6"/>
        <v>4.105242721056454E-2</v>
      </c>
      <c r="M46">
        <f t="shared" si="6"/>
        <v>4.4146812594403388E-2</v>
      </c>
      <c r="N46">
        <f t="shared" si="6"/>
        <v>4.6969018198292856E-2</v>
      </c>
      <c r="O46">
        <f t="shared" si="6"/>
        <v>4.9501644186206367E-2</v>
      </c>
      <c r="P46">
        <f t="shared" si="6"/>
        <v>5.1729076076744838E-2</v>
      </c>
      <c r="Q46">
        <f t="shared" si="6"/>
        <v>5.3637581011606851E-2</v>
      </c>
      <c r="R46">
        <f t="shared" si="6"/>
        <v>5.5215392423226664E-2</v>
      </c>
      <c r="S46">
        <f t="shared" si="6"/>
        <v>5.6452782579576102E-2</v>
      </c>
      <c r="T46">
        <f t="shared" si="6"/>
        <v>5.7342122558867309E-2</v>
      </c>
      <c r="U46">
        <f t="shared" si="6"/>
        <v>5.7877929284392386E-2</v>
      </c>
      <c r="V46">
        <f t="shared" si="6"/>
        <v>5.8056899329514668E-2</v>
      </c>
      <c r="W46" s="7">
        <f t="shared" si="3"/>
        <v>0.67048399824711702</v>
      </c>
    </row>
    <row r="47" spans="1:23" x14ac:dyDescent="0.25">
      <c r="A47" s="6">
        <f t="shared" si="4"/>
        <v>0.8500000000000002</v>
      </c>
      <c r="B47">
        <f t="shared" si="5"/>
        <v>0</v>
      </c>
      <c r="C47">
        <f t="shared" si="5"/>
        <v>3.321285427397951E-3</v>
      </c>
      <c r="D47">
        <f t="shared" si="5"/>
        <v>6.6220940256965146E-3</v>
      </c>
      <c r="E47">
        <f t="shared" si="5"/>
        <v>9.8820752122569418E-3</v>
      </c>
      <c r="F47">
        <f t="shared" si="5"/>
        <v>1.3081130119010331E-2</v>
      </c>
      <c r="G47">
        <f t="shared" si="5"/>
        <v>1.6199535508662852E-2</v>
      </c>
      <c r="H47">
        <f t="shared" si="5"/>
        <v>1.9218065375012267E-2</v>
      </c>
      <c r="I47">
        <f t="shared" si="5"/>
        <v>2.2118109477669502E-2</v>
      </c>
      <c r="J47">
        <f t="shared" si="5"/>
        <v>2.488178808037915E-2</v>
      </c>
      <c r="K47">
        <f t="shared" si="5"/>
        <v>2.7492062185539106E-2</v>
      </c>
      <c r="L47">
        <f t="shared" si="6"/>
        <v>2.9932838585286847E-2</v>
      </c>
      <c r="M47">
        <f t="shared" si="6"/>
        <v>3.2189069081477409E-2</v>
      </c>
      <c r="N47">
        <f t="shared" si="6"/>
        <v>3.4246843262829008E-2</v>
      </c>
      <c r="O47">
        <f t="shared" si="6"/>
        <v>3.6093474267234249E-2</v>
      </c>
      <c r="P47">
        <f t="shared" si="6"/>
        <v>3.7717577000483858E-2</v>
      </c>
      <c r="Q47">
        <f t="shared" si="6"/>
        <v>3.9109138329158397E-2</v>
      </c>
      <c r="R47">
        <f t="shared" si="6"/>
        <v>4.0259578814925465E-2</v>
      </c>
      <c r="S47">
        <f t="shared" si="6"/>
        <v>4.1161805609630044E-2</v>
      </c>
      <c r="T47">
        <f t="shared" si="6"/>
        <v>4.1810256185061928E-2</v>
      </c>
      <c r="U47">
        <f t="shared" si="6"/>
        <v>4.2200932627791871E-2</v>
      </c>
      <c r="V47">
        <f t="shared" si="6"/>
        <v>4.233142628763735E-2</v>
      </c>
      <c r="W47" s="7">
        <f t="shared" si="3"/>
        <v>0.48887460881689271</v>
      </c>
    </row>
    <row r="48" spans="1:23" x14ac:dyDescent="0.25">
      <c r="A48" s="6">
        <f t="shared" si="4"/>
        <v>0.90000000000000024</v>
      </c>
      <c r="B48">
        <f t="shared" si="5"/>
        <v>0</v>
      </c>
      <c r="C48">
        <f t="shared" si="5"/>
        <v>2.169597106234677E-3</v>
      </c>
      <c r="D48">
        <f t="shared" si="5"/>
        <v>4.3258179248451684E-3</v>
      </c>
      <c r="E48">
        <f t="shared" si="5"/>
        <v>6.4553686374685592E-3</v>
      </c>
      <c r="F48">
        <f t="shared" si="5"/>
        <v>8.5451198558140519E-3</v>
      </c>
      <c r="G48">
        <f t="shared" si="5"/>
        <v>1.0582187568707756E-2</v>
      </c>
      <c r="H48">
        <f t="shared" si="5"/>
        <v>1.2554012576305919E-2</v>
      </c>
      <c r="I48">
        <f t="shared" si="5"/>
        <v>1.4448437921738354E-2</v>
      </c>
      <c r="J48">
        <f t="shared" si="5"/>
        <v>1.6253783842790116E-2</v>
      </c>
      <c r="K48">
        <f t="shared" si="5"/>
        <v>1.7958919781519478E-2</v>
      </c>
      <c r="L48">
        <f t="shared" si="6"/>
        <v>1.9553333007848939E-2</v>
      </c>
      <c r="M48">
        <f t="shared" si="6"/>
        <v>2.1027193434041979E-2</v>
      </c>
      <c r="N48">
        <f t="shared" si="6"/>
        <v>2.2371414220462793E-2</v>
      </c>
      <c r="O48">
        <f t="shared" si="6"/>
        <v>2.3577707798964318E-2</v>
      </c>
      <c r="P48">
        <f t="shared" si="6"/>
        <v>2.4638636968501781E-2</v>
      </c>
      <c r="Q48">
        <f t="shared" si="6"/>
        <v>2.5547660747950233E-2</v>
      </c>
      <c r="R48">
        <f t="shared" si="6"/>
        <v>2.6299174703428286E-2</v>
      </c>
      <c r="S48">
        <f t="shared" si="6"/>
        <v>2.6888545501496681E-2</v>
      </c>
      <c r="T48">
        <f t="shared" si="6"/>
        <v>2.7312139475199636E-2</v>
      </c>
      <c r="U48">
        <f t="shared" si="6"/>
        <v>2.7567345026829986E-2</v>
      </c>
      <c r="V48">
        <f t="shared" si="6"/>
        <v>2.7652588729297479E-2</v>
      </c>
      <c r="W48" s="7">
        <f t="shared" si="3"/>
        <v>0.3193525397880998</v>
      </c>
    </row>
    <row r="49" spans="1:23" x14ac:dyDescent="0.25">
      <c r="A49" s="6">
        <f t="shared" si="4"/>
        <v>0.95000000000000029</v>
      </c>
      <c r="B49">
        <f t="shared" si="5"/>
        <v>0</v>
      </c>
      <c r="C49">
        <f t="shared" si="5"/>
        <v>1.0715516106387659E-3</v>
      </c>
      <c r="D49">
        <f t="shared" si="5"/>
        <v>2.1364967492708748E-3</v>
      </c>
      <c r="E49">
        <f t="shared" si="5"/>
        <v>3.1882696749864661E-3</v>
      </c>
      <c r="F49">
        <f t="shared" si="5"/>
        <v>4.2203858579485127E-3</v>
      </c>
      <c r="G49">
        <f t="shared" si="5"/>
        <v>5.2264819586755971E-3</v>
      </c>
      <c r="H49">
        <f t="shared" si="5"/>
        <v>6.2003550601458322E-3</v>
      </c>
      <c r="I49">
        <f t="shared" si="5"/>
        <v>7.1360009108429844E-3</v>
      </c>
      <c r="J49">
        <f t="shared" si="5"/>
        <v>8.0276509429636923E-3</v>
      </c>
      <c r="K49">
        <f t="shared" si="5"/>
        <v>8.8698078375562001E-3</v>
      </c>
      <c r="L49">
        <f t="shared" si="6"/>
        <v>9.6572794173197685E-3</v>
      </c>
      <c r="M49">
        <f t="shared" si="6"/>
        <v>1.0385210658104278E-2</v>
      </c>
      <c r="N49">
        <f t="shared" si="6"/>
        <v>1.1049113621748593E-2</v>
      </c>
      <c r="O49">
        <f t="shared" si="6"/>
        <v>1.1644895125711706E-2</v>
      </c>
      <c r="P49">
        <f t="shared" si="6"/>
        <v>1.2168881978904228E-2</v>
      </c>
      <c r="Q49">
        <f t="shared" si="6"/>
        <v>1.2617843628132926E-2</v>
      </c>
      <c r="R49">
        <f t="shared" si="6"/>
        <v>1.2989012075535399E-2</v>
      </c>
      <c r="S49">
        <f t="shared" si="6"/>
        <v>1.3280098944207376E-2</v>
      </c>
      <c r="T49">
        <f t="shared" si="6"/>
        <v>1.3489309586807293E-2</v>
      </c>
      <c r="U49">
        <f t="shared" si="6"/>
        <v>1.3615354150153922E-2</v>
      </c>
      <c r="V49">
        <f t="shared" si="6"/>
        <v>1.3657455527600159E-2</v>
      </c>
      <c r="W49" s="7">
        <f t="shared" si="3"/>
        <v>0.15772639417159334</v>
      </c>
    </row>
    <row r="50" spans="1:23" x14ac:dyDescent="0.25">
      <c r="A50" s="6">
        <f>$C$27</f>
        <v>1</v>
      </c>
      <c r="B50">
        <f t="shared" si="5"/>
        <v>0</v>
      </c>
      <c r="C50">
        <f t="shared" si="5"/>
        <v>0</v>
      </c>
      <c r="D50">
        <f t="shared" si="5"/>
        <v>0</v>
      </c>
      <c r="E50">
        <f t="shared" si="5"/>
        <v>0</v>
      </c>
      <c r="F50">
        <f t="shared" si="5"/>
        <v>0</v>
      </c>
      <c r="G50">
        <f t="shared" si="5"/>
        <v>0</v>
      </c>
      <c r="H50">
        <f t="shared" si="5"/>
        <v>0</v>
      </c>
      <c r="I50">
        <f t="shared" si="5"/>
        <v>0</v>
      </c>
      <c r="J50">
        <f t="shared" si="5"/>
        <v>0</v>
      </c>
      <c r="K50">
        <f t="shared" si="5"/>
        <v>0</v>
      </c>
      <c r="L50">
        <f t="shared" si="6"/>
        <v>0</v>
      </c>
      <c r="M50">
        <f t="shared" si="6"/>
        <v>0</v>
      </c>
      <c r="N50">
        <f t="shared" si="6"/>
        <v>0</v>
      </c>
      <c r="O50">
        <f t="shared" si="6"/>
        <v>0</v>
      </c>
      <c r="P50">
        <f t="shared" si="6"/>
        <v>0</v>
      </c>
      <c r="Q50">
        <f t="shared" si="6"/>
        <v>0</v>
      </c>
      <c r="R50">
        <f t="shared" si="6"/>
        <v>0</v>
      </c>
      <c r="S50">
        <f t="shared" si="6"/>
        <v>0</v>
      </c>
      <c r="T50">
        <f t="shared" si="6"/>
        <v>0</v>
      </c>
      <c r="U50">
        <f t="shared" si="6"/>
        <v>0</v>
      </c>
      <c r="V50">
        <f t="shared" si="6"/>
        <v>0</v>
      </c>
      <c r="W50" s="7">
        <f t="shared" si="3"/>
        <v>0</v>
      </c>
    </row>
    <row r="51" spans="1:23" x14ac:dyDescent="0.25">
      <c r="B51" s="2">
        <f t="shared" ref="B51:V51" si="7">SIN($A$27*PI()*B$29/$B$27)</f>
        <v>0</v>
      </c>
      <c r="C51" s="2">
        <f t="shared" si="7"/>
        <v>7.8459095727844944E-2</v>
      </c>
      <c r="D51" s="2">
        <f t="shared" si="7"/>
        <v>0.15643446504023087</v>
      </c>
      <c r="E51" s="2">
        <f t="shared" si="7"/>
        <v>0.23344536385590542</v>
      </c>
      <c r="F51" s="2">
        <f t="shared" si="7"/>
        <v>0.3090169943749474</v>
      </c>
      <c r="G51" s="2">
        <f t="shared" si="7"/>
        <v>0.38268343236508978</v>
      </c>
      <c r="H51" s="2">
        <f t="shared" si="7"/>
        <v>0.45399049973954675</v>
      </c>
      <c r="I51" s="2">
        <f t="shared" si="7"/>
        <v>0.5224985647159488</v>
      </c>
      <c r="J51" s="2">
        <f t="shared" si="7"/>
        <v>0.58778525229247314</v>
      </c>
      <c r="K51" s="2">
        <f t="shared" si="7"/>
        <v>0.64944804833018355</v>
      </c>
      <c r="L51" s="2">
        <f t="shared" si="7"/>
        <v>0.70710678118654746</v>
      </c>
      <c r="M51" s="2">
        <f t="shared" si="7"/>
        <v>0.76040596560003082</v>
      </c>
      <c r="N51" s="2">
        <f t="shared" si="7"/>
        <v>0.80901699437494745</v>
      </c>
      <c r="O51" s="2">
        <f t="shared" si="7"/>
        <v>0.85264016435409218</v>
      </c>
      <c r="P51" s="2">
        <f t="shared" si="7"/>
        <v>0.89100652418836779</v>
      </c>
      <c r="Q51" s="2">
        <f t="shared" si="7"/>
        <v>0.92387953251128685</v>
      </c>
      <c r="R51" s="2">
        <f t="shared" si="7"/>
        <v>0.95105651629515364</v>
      </c>
      <c r="S51" s="2">
        <f t="shared" si="7"/>
        <v>0.97236992039767667</v>
      </c>
      <c r="T51" s="2">
        <f t="shared" si="7"/>
        <v>0.98768834059513777</v>
      </c>
      <c r="U51" s="2">
        <f t="shared" si="7"/>
        <v>0.99691733373312796</v>
      </c>
      <c r="V51" s="2">
        <f t="shared" si="7"/>
        <v>1</v>
      </c>
      <c r="W51" s="2" t="s">
        <v>9</v>
      </c>
    </row>
    <row r="53" spans="1:23" ht="18" x14ac:dyDescent="0.35">
      <c r="A53" s="11" t="s">
        <v>33</v>
      </c>
    </row>
    <row r="54" spans="1:23" x14ac:dyDescent="0.25">
      <c r="A54" s="1" t="s">
        <v>3</v>
      </c>
      <c r="B54" s="6">
        <v>2.5000000000000001E-2</v>
      </c>
      <c r="C54" s="6">
        <v>7.4999999999999997E-2</v>
      </c>
      <c r="D54" s="6">
        <v>0.125</v>
      </c>
      <c r="E54" s="6">
        <v>0.17499999999999999</v>
      </c>
      <c r="F54" s="6">
        <v>0.22500000000000001</v>
      </c>
      <c r="G54" s="6">
        <v>0.27500000000000002</v>
      </c>
      <c r="H54" s="6">
        <v>0.32500000000000001</v>
      </c>
      <c r="I54" s="6">
        <v>0.375</v>
      </c>
      <c r="J54" s="6">
        <v>0.42499999999999999</v>
      </c>
      <c r="K54" s="6">
        <v>0.47499999999999998</v>
      </c>
      <c r="L54" s="6">
        <v>0.52500000000000002</v>
      </c>
      <c r="M54" s="6">
        <v>0.57499999999999996</v>
      </c>
      <c r="N54" s="6">
        <v>0.625</v>
      </c>
      <c r="O54" s="6">
        <v>0.67500000000000004</v>
      </c>
      <c r="P54" s="6">
        <v>0.72499999999999998</v>
      </c>
      <c r="Q54" s="6">
        <v>0.77500000000000002</v>
      </c>
      <c r="R54" s="6">
        <v>0.82499999999999996</v>
      </c>
      <c r="S54" s="6">
        <v>0.875</v>
      </c>
      <c r="T54" s="6">
        <v>0.92500000000000004</v>
      </c>
      <c r="U54" s="6">
        <v>0.97499999999999998</v>
      </c>
      <c r="V54" s="6"/>
      <c r="W54" s="7" t="s">
        <v>16</v>
      </c>
    </row>
    <row r="55" spans="1:23" x14ac:dyDescent="0.25">
      <c r="A55" s="6">
        <v>2.5000000000000001E-2</v>
      </c>
      <c r="B55">
        <f t="shared" ref="B55:K64" si="8">B$76 * $W55 *$P$27</f>
        <v>-5.8022612541819862</v>
      </c>
      <c r="C55">
        <f t="shared" si="8"/>
        <v>-5.7664883841022956</v>
      </c>
      <c r="D55">
        <f t="shared" si="8"/>
        <v>-5.6951631955826416</v>
      </c>
      <c r="E55">
        <f t="shared" si="8"/>
        <v>-5.58872543212828</v>
      </c>
      <c r="F55">
        <f t="shared" si="8"/>
        <v>-5.4478313179450559</v>
      </c>
      <c r="G55">
        <f t="shared" si="8"/>
        <v>-5.2733495120989549</v>
      </c>
      <c r="H55">
        <f t="shared" si="8"/>
        <v>-5.0663557529441077</v>
      </c>
      <c r="I55">
        <f t="shared" si="8"/>
        <v>-4.8281262258381119</v>
      </c>
      <c r="J55">
        <f t="shared" si="8"/>
        <v>-4.5601296950349353</v>
      </c>
      <c r="K55">
        <f t="shared" si="8"/>
        <v>-4.2640184482648653</v>
      </c>
      <c r="L55">
        <f t="shared" ref="L55:U64" si="9">L$76 * $W55 *$P$27</f>
        <v>-3.9416181098312242</v>
      </c>
      <c r="M55">
        <f t="shared" si="9"/>
        <v>-3.5949163850294457</v>
      </c>
      <c r="N55">
        <f t="shared" si="9"/>
        <v>-3.2260508052829553</v>
      </c>
      <c r="O55">
        <f t="shared" si="9"/>
        <v>-2.8372955495511429</v>
      </c>
      <c r="P55">
        <f t="shared" si="9"/>
        <v>-2.4310474232598365</v>
      </c>
      <c r="Q55">
        <f t="shared" si="9"/>
        <v>-2.0098110811988308</v>
      </c>
      <c r="R55">
        <f t="shared" si="9"/>
        <v>-1.5761835854922306</v>
      </c>
      <c r="S55">
        <f t="shared" si="9"/>
        <v>-1.132838393846842</v>
      </c>
      <c r="T55">
        <f t="shared" si="9"/>
        <v>-0.68250887679639494</v>
      </c>
      <c r="U55">
        <f t="shared" si="9"/>
        <v>-0.227971465563266</v>
      </c>
      <c r="W55" s="7">
        <f t="shared" ref="W55:W74" si="10">SINH($D$27*($C$27-$A55)*$A$27*PI()/$B$27)</f>
        <v>10.673010717827328</v>
      </c>
    </row>
    <row r="56" spans="1:23" x14ac:dyDescent="0.25">
      <c r="A56" s="6">
        <v>7.4999999999999997E-2</v>
      </c>
      <c r="B56">
        <f t="shared" si="8"/>
        <v>-4.9548131592651181</v>
      </c>
      <c r="C56">
        <f t="shared" si="8"/>
        <v>-4.9242650884956776</v>
      </c>
      <c r="D56">
        <f t="shared" si="8"/>
        <v>-4.8633572859713547</v>
      </c>
      <c r="E56">
        <f t="shared" si="8"/>
        <v>-4.7724652685486122</v>
      </c>
      <c r="F56">
        <f t="shared" si="8"/>
        <v>-4.6521494157395225</v>
      </c>
      <c r="G56">
        <f t="shared" si="8"/>
        <v>-4.5031515147857357</v>
      </c>
      <c r="H56">
        <f t="shared" si="8"/>
        <v>-4.3263901872934625</v>
      </c>
      <c r="I56">
        <f t="shared" si="8"/>
        <v>-4.1229552256257964</v>
      </c>
      <c r="J56">
        <f t="shared" si="8"/>
        <v>-3.8941008739704106</v>
      </c>
      <c r="K56">
        <f t="shared" si="8"/>
        <v>-3.6412380955070542</v>
      </c>
      <c r="L56">
        <f t="shared" si="9"/>
        <v>-3.3659258733503594</v>
      </c>
      <c r="M56">
        <f t="shared" si="9"/>
        <v>-3.0698615989005265</v>
      </c>
      <c r="N56">
        <f t="shared" si="9"/>
        <v>-2.754870606860901</v>
      </c>
      <c r="O56">
        <f t="shared" si="9"/>
        <v>-2.4228949214425404</v>
      </c>
      <c r="P56">
        <f t="shared" si="9"/>
        <v>-2.0759812831391673</v>
      </c>
      <c r="Q56">
        <f t="shared" si="9"/>
        <v>-1.7162685298914124</v>
      </c>
      <c r="R56">
        <f t="shared" si="9"/>
        <v>-1.3459744104396771</v>
      </c>
      <c r="S56">
        <f t="shared" si="9"/>
        <v>-0.96738191116567107</v>
      </c>
      <c r="T56">
        <f t="shared" si="9"/>
        <v>-0.58282518072219958</v>
      </c>
      <c r="U56">
        <f t="shared" si="9"/>
        <v>-0.19467513923053648</v>
      </c>
      <c r="W56" s="7">
        <f t="shared" si="10"/>
        <v>9.1141662943138204</v>
      </c>
    </row>
    <row r="57" spans="1:23" x14ac:dyDescent="0.25">
      <c r="A57" s="6">
        <v>0.125</v>
      </c>
      <c r="B57">
        <f t="shared" si="8"/>
        <v>-4.2298717625999869</v>
      </c>
      <c r="C57">
        <f t="shared" si="8"/>
        <v>-4.2037931966084638</v>
      </c>
      <c r="D57">
        <f t="shared" si="8"/>
        <v>-4.151796847656759</v>
      </c>
      <c r="E57">
        <f t="shared" si="8"/>
        <v>-4.0742032905267003</v>
      </c>
      <c r="F57">
        <f t="shared" si="8"/>
        <v>-3.9714909153004698</v>
      </c>
      <c r="G57">
        <f t="shared" si="8"/>
        <v>-3.8442929779266679</v>
      </c>
      <c r="H57">
        <f t="shared" si="8"/>
        <v>-3.6933936959868121</v>
      </c>
      <c r="I57">
        <f t="shared" si="8"/>
        <v>-3.5197234137331623</v>
      </c>
      <c r="J57">
        <f t="shared" si="8"/>
        <v>-3.3243528662070436</v>
      </c>
      <c r="K57">
        <f t="shared" si="8"/>
        <v>-3.1084865778012527</v>
      </c>
      <c r="L57">
        <f t="shared" si="9"/>
        <v>-2.8734554359666378</v>
      </c>
      <c r="M57">
        <f t="shared" si="9"/>
        <v>-2.620708485848394</v>
      </c>
      <c r="N57">
        <f t="shared" si="9"/>
        <v>-2.3518039964408897</v>
      </c>
      <c r="O57">
        <f t="shared" si="9"/>
        <v>-2.068399853341139</v>
      </c>
      <c r="P57">
        <f t="shared" si="9"/>
        <v>-1.7722433373327933</v>
      </c>
      <c r="Q57">
        <f t="shared" si="9"/>
        <v>-1.4651603518190781</v>
      </c>
      <c r="R57">
        <f t="shared" si="9"/>
        <v>-1.149044165521141</v>
      </c>
      <c r="S57">
        <f t="shared" si="9"/>
        <v>-0.8258437398468077</v>
      </c>
      <c r="T57">
        <f t="shared" si="9"/>
        <v>-0.49755171289540784</v>
      </c>
      <c r="U57">
        <f t="shared" si="9"/>
        <v>-0.16619211418127394</v>
      </c>
      <c r="W57" s="7">
        <f t="shared" si="10"/>
        <v>7.7806676879167052</v>
      </c>
    </row>
    <row r="58" spans="1:23" x14ac:dyDescent="0.25">
      <c r="A58" s="6">
        <v>0.17499999999999999</v>
      </c>
      <c r="B58">
        <f t="shared" si="8"/>
        <v>-3.609513042820542</v>
      </c>
      <c r="C58">
        <f t="shared" si="8"/>
        <v>-3.5872591946266672</v>
      </c>
      <c r="D58">
        <f t="shared" si="8"/>
        <v>-3.5428887006131879</v>
      </c>
      <c r="E58">
        <f t="shared" si="8"/>
        <v>-3.4766751196303836</v>
      </c>
      <c r="F58">
        <f t="shared" si="8"/>
        <v>-3.3890266804232647</v>
      </c>
      <c r="G58">
        <f t="shared" si="8"/>
        <v>-3.2804837647656044</v>
      </c>
      <c r="H58">
        <f t="shared" si="8"/>
        <v>-3.1517155758266169</v>
      </c>
      <c r="I58">
        <f t="shared" si="8"/>
        <v>-3.0035160123108766</v>
      </c>
      <c r="J58">
        <f t="shared" si="8"/>
        <v>-2.8367987738088152</v>
      </c>
      <c r="K58">
        <f t="shared" si="8"/>
        <v>-2.6525917275349054</v>
      </c>
      <c r="L58">
        <f t="shared" si="9"/>
        <v>-2.4520305711844839</v>
      </c>
      <c r="M58">
        <f t="shared" si="9"/>
        <v>-2.2363518309798041</v>
      </c>
      <c r="N58">
        <f t="shared" si="9"/>
        <v>-2.0068852380746858</v>
      </c>
      <c r="O58">
        <f t="shared" si="9"/>
        <v>-1.7650455303197754</v>
      </c>
      <c r="P58">
        <f t="shared" si="9"/>
        <v>-1.512323729933245</v>
      </c>
      <c r="Q58">
        <f t="shared" si="9"/>
        <v>-1.250277950853004</v>
      </c>
      <c r="R58">
        <f t="shared" si="9"/>
        <v>-0.98052379244614607</v>
      </c>
      <c r="S58">
        <f t="shared" si="9"/>
        <v>-0.70472437880160976</v>
      </c>
      <c r="T58">
        <f t="shared" si="9"/>
        <v>-0.42458010501712545</v>
      </c>
      <c r="U58">
        <f t="shared" si="9"/>
        <v>-0.14181815369799855</v>
      </c>
      <c r="W58" s="7">
        <f t="shared" si="10"/>
        <v>6.6395444300951967</v>
      </c>
    </row>
    <row r="59" spans="1:23" x14ac:dyDescent="0.25">
      <c r="A59" s="6">
        <v>0.22500000000000001</v>
      </c>
      <c r="B59">
        <f t="shared" si="8"/>
        <v>-3.0783987629339835</v>
      </c>
      <c r="C59">
        <f t="shared" si="8"/>
        <v>-3.0594194108890291</v>
      </c>
      <c r="D59">
        <f t="shared" si="8"/>
        <v>-3.0215777208157526</v>
      </c>
      <c r="E59">
        <f t="shared" si="8"/>
        <v>-2.9651069993170944</v>
      </c>
      <c r="F59">
        <f t="shared" si="8"/>
        <v>-2.8903554071695146</v>
      </c>
      <c r="G59">
        <f t="shared" si="8"/>
        <v>-2.7977838127960291</v>
      </c>
      <c r="H59">
        <f t="shared" si="8"/>
        <v>-2.6879629508591307</v>
      </c>
      <c r="I59">
        <f t="shared" si="8"/>
        <v>-2.5615699034918014</v>
      </c>
      <c r="J59">
        <f t="shared" si="8"/>
        <v>-2.4193839258610139</v>
      </c>
      <c r="K59">
        <f t="shared" si="8"/>
        <v>-2.2622816418004983</v>
      </c>
      <c r="L59">
        <f t="shared" si="9"/>
        <v>-2.0912316391332988</v>
      </c>
      <c r="M59">
        <f t="shared" si="9"/>
        <v>-1.9072884980057558</v>
      </c>
      <c r="N59">
        <f t="shared" si="9"/>
        <v>-1.7115862890502218</v>
      </c>
      <c r="O59">
        <f t="shared" si="9"/>
        <v>-1.5053315814624961</v>
      </c>
      <c r="P59">
        <f t="shared" si="9"/>
        <v>-1.2897960041015075</v>
      </c>
      <c r="Q59">
        <f t="shared" si="9"/>
        <v>-1.0663084054745386</v>
      </c>
      <c r="R59">
        <f t="shared" si="9"/>
        <v>-0.83624666094429323</v>
      </c>
      <c r="S59">
        <f t="shared" si="9"/>
        <v>-0.60102917766909281</v>
      </c>
      <c r="T59">
        <f t="shared" si="9"/>
        <v>-0.36210614965107984</v>
      </c>
      <c r="U59">
        <f t="shared" si="9"/>
        <v>-0.12095061680795421</v>
      </c>
      <c r="W59" s="7">
        <f t="shared" si="10"/>
        <v>5.6625824917587</v>
      </c>
    </row>
    <row r="60" spans="1:23" x14ac:dyDescent="0.25">
      <c r="A60" s="6">
        <v>0.27500000000000002</v>
      </c>
      <c r="B60">
        <f t="shared" si="8"/>
        <v>-2.6233972356835293</v>
      </c>
      <c r="C60">
        <f t="shared" si="8"/>
        <v>-2.6072231193574358</v>
      </c>
      <c r="D60">
        <f t="shared" si="8"/>
        <v>-2.574974605510838</v>
      </c>
      <c r="E60">
        <f t="shared" si="8"/>
        <v>-2.5268505169553195</v>
      </c>
      <c r="F60">
        <f t="shared" si="8"/>
        <v>-2.4631475546997081</v>
      </c>
      <c r="G60">
        <f t="shared" si="8"/>
        <v>-2.3842584686896946</v>
      </c>
      <c r="H60">
        <f t="shared" si="8"/>
        <v>-2.2906696363738144</v>
      </c>
      <c r="I60">
        <f t="shared" si="8"/>
        <v>-2.1829580640247377</v>
      </c>
      <c r="J60">
        <f t="shared" si="8"/>
        <v>-2.0617878293037317</v>
      </c>
      <c r="K60">
        <f t="shared" si="8"/>
        <v>-1.9279059870010413</v>
      </c>
      <c r="L60">
        <f t="shared" si="9"/>
        <v>-1.7821379631946936</v>
      </c>
      <c r="M60">
        <f t="shared" si="9"/>
        <v>-1.6253824662242411</v>
      </c>
      <c r="N60">
        <f t="shared" si="9"/>
        <v>-1.4586059458549994</v>
      </c>
      <c r="O60">
        <f t="shared" si="9"/>
        <v>-1.2828366347938651</v>
      </c>
      <c r="P60">
        <f t="shared" si="9"/>
        <v>-1.0991582092927576</v>
      </c>
      <c r="Q60">
        <f t="shared" si="9"/>
        <v>-0.90870310792416564</v>
      </c>
      <c r="R60">
        <f t="shared" si="9"/>
        <v>-0.71264554972077454</v>
      </c>
      <c r="S60">
        <f t="shared" si="9"/>
        <v>-0.51219429472466194</v>
      </c>
      <c r="T60">
        <f t="shared" si="9"/>
        <v>-0.30858519157968528</v>
      </c>
      <c r="U60">
        <f t="shared" si="9"/>
        <v>-0.10307355811363077</v>
      </c>
      <c r="W60" s="7">
        <f t="shared" si="10"/>
        <v>4.8256266974170101</v>
      </c>
    </row>
    <row r="61" spans="1:23" x14ac:dyDescent="0.25">
      <c r="A61" s="6">
        <v>0.32500000000000001</v>
      </c>
      <c r="B61">
        <f t="shared" si="8"/>
        <v>-2.2332586453826471</v>
      </c>
      <c r="C61">
        <f t="shared" si="8"/>
        <v>-2.2194898632000046</v>
      </c>
      <c r="D61">
        <f t="shared" si="8"/>
        <v>-2.1920371879554597</v>
      </c>
      <c r="E61">
        <f t="shared" si="8"/>
        <v>-2.1510698745208363</v>
      </c>
      <c r="F61">
        <f t="shared" si="8"/>
        <v>-2.0968405000064725</v>
      </c>
      <c r="G61">
        <f t="shared" si="8"/>
        <v>-2.029683406539347</v>
      </c>
      <c r="H61">
        <f t="shared" si="8"/>
        <v>-1.950012639932684</v>
      </c>
      <c r="I61">
        <f t="shared" si="8"/>
        <v>-1.8583193969558318</v>
      </c>
      <c r="J61">
        <f t="shared" si="8"/>
        <v>-1.7551689969428401</v>
      </c>
      <c r="K61">
        <f t="shared" si="8"/>
        <v>-1.641197396410778</v>
      </c>
      <c r="L61">
        <f t="shared" si="9"/>
        <v>-1.5171072681763285</v>
      </c>
      <c r="M61">
        <f t="shared" si="9"/>
        <v>-1.3836636691442119</v>
      </c>
      <c r="N61">
        <f t="shared" si="9"/>
        <v>-1.2416893234769606</v>
      </c>
      <c r="O61">
        <f t="shared" si="9"/>
        <v>-1.0920595502268744</v>
      </c>
      <c r="P61">
        <f t="shared" si="9"/>
        <v>-0.93569686670298857</v>
      </c>
      <c r="Q61">
        <f t="shared" si="9"/>
        <v>-0.77356530084509634</v>
      </c>
      <c r="R61">
        <f t="shared" si="9"/>
        <v>-0.60666444767092842</v>
      </c>
      <c r="S61">
        <f t="shared" si="9"/>
        <v>-0.43602330644046894</v>
      </c>
      <c r="T61">
        <f t="shared" si="9"/>
        <v>-0.2626939365333415</v>
      </c>
      <c r="U61">
        <f t="shared" si="9"/>
        <v>-8.774497115288768E-2</v>
      </c>
      <c r="W61" s="7">
        <f t="shared" si="10"/>
        <v>4.1079834936198374</v>
      </c>
    </row>
    <row r="62" spans="1:23" x14ac:dyDescent="0.25">
      <c r="A62" s="6">
        <v>0.375</v>
      </c>
      <c r="B62">
        <f t="shared" si="8"/>
        <v>-1.8983368986223497</v>
      </c>
      <c r="C62">
        <f t="shared" si="8"/>
        <v>-1.8866330203812665</v>
      </c>
      <c r="D62">
        <f t="shared" si="8"/>
        <v>-1.8632974222003909</v>
      </c>
      <c r="E62">
        <f t="shared" si="8"/>
        <v>-1.828473975802382</v>
      </c>
      <c r="F62">
        <f t="shared" si="8"/>
        <v>-1.7823773793142541</v>
      </c>
      <c r="G62">
        <f t="shared" si="8"/>
        <v>-1.7252918335820306</v>
      </c>
      <c r="H62">
        <f t="shared" si="8"/>
        <v>-1.6575692899780214</v>
      </c>
      <c r="I62">
        <f t="shared" si="8"/>
        <v>-1.5796272805035749</v>
      </c>
      <c r="J62">
        <f t="shared" si="8"/>
        <v>-1.4919463435654505</v>
      </c>
      <c r="K62">
        <f t="shared" si="8"/>
        <v>-1.3950670612967415</v>
      </c>
      <c r="L62">
        <f t="shared" si="9"/>
        <v>-1.2895867266882648</v>
      </c>
      <c r="M62">
        <f t="shared" si="9"/>
        <v>-1.1761556610786528</v>
      </c>
      <c r="N62">
        <f t="shared" si="9"/>
        <v>-1.0554732047070452</v>
      </c>
      <c r="O62">
        <f t="shared" si="9"/>
        <v>-0.92828340504796203</v>
      </c>
      <c r="P62">
        <f t="shared" si="9"/>
        <v>-0.79537042951120207</v>
      </c>
      <c r="Q62">
        <f t="shared" si="9"/>
        <v>-0.6575537307889987</v>
      </c>
      <c r="R62">
        <f t="shared" si="9"/>
        <v>-0.5156829946576772</v>
      </c>
      <c r="S62">
        <f t="shared" si="9"/>
        <v>-0.37063290138229404</v>
      </c>
      <c r="T62">
        <f t="shared" si="9"/>
        <v>-0.22329773302194272</v>
      </c>
      <c r="U62">
        <f t="shared" si="9"/>
        <v>-7.4585859883479946E-2</v>
      </c>
      <c r="W62" s="7">
        <f t="shared" si="10"/>
        <v>3.4919093052627219</v>
      </c>
    </row>
    <row r="63" spans="1:23" x14ac:dyDescent="0.25">
      <c r="A63" s="6">
        <v>0.42499999999999999</v>
      </c>
      <c r="B63">
        <f t="shared" si="8"/>
        <v>-1.6103511266696575</v>
      </c>
      <c r="C63">
        <f t="shared" si="8"/>
        <v>-1.6004227764776497</v>
      </c>
      <c r="D63">
        <f t="shared" si="8"/>
        <v>-1.5806272876740795</v>
      </c>
      <c r="E63">
        <f t="shared" si="8"/>
        <v>-1.5510867060300884</v>
      </c>
      <c r="F63">
        <f t="shared" si="8"/>
        <v>-1.5119831590547521</v>
      </c>
      <c r="G63">
        <f t="shared" si="8"/>
        <v>-1.4635577331184224</v>
      </c>
      <c r="H63">
        <f t="shared" si="8"/>
        <v>-1.4061089870750851</v>
      </c>
      <c r="I63">
        <f t="shared" si="8"/>
        <v>-1.3399911115477441</v>
      </c>
      <c r="J63">
        <f t="shared" si="8"/>
        <v>-1.2656117452254494</v>
      </c>
      <c r="K63">
        <f t="shared" si="8"/>
        <v>-1.1834294616352281</v>
      </c>
      <c r="L63">
        <f t="shared" si="9"/>
        <v>-1.0939509418837958</v>
      </c>
      <c r="M63">
        <f t="shared" si="9"/>
        <v>-0.99772785080004744</v>
      </c>
      <c r="N63">
        <f t="shared" si="9"/>
        <v>-0.89535343573793902</v>
      </c>
      <c r="O63">
        <f t="shared" si="9"/>
        <v>-0.78745886900927575</v>
      </c>
      <c r="P63">
        <f t="shared" si="9"/>
        <v>-0.67470935649652464</v>
      </c>
      <c r="Q63">
        <f t="shared" si="9"/>
        <v>-0.55780003643734377</v>
      </c>
      <c r="R63">
        <f t="shared" si="9"/>
        <v>-0.43745169366619213</v>
      </c>
      <c r="S63">
        <f t="shared" si="9"/>
        <v>-0.31440631573613897</v>
      </c>
      <c r="T63">
        <f t="shared" si="9"/>
        <v>-0.18942251831886314</v>
      </c>
      <c r="U63">
        <f t="shared" si="9"/>
        <v>-6.3270868086772306E-2</v>
      </c>
      <c r="W63" s="7">
        <f t="shared" si="10"/>
        <v>2.9621718294781725</v>
      </c>
    </row>
    <row r="64" spans="1:23" x14ac:dyDescent="0.25">
      <c r="A64" s="6">
        <v>0.47499999999999998</v>
      </c>
      <c r="B64">
        <f t="shared" si="8"/>
        <v>-1.3621809427549059</v>
      </c>
      <c r="C64">
        <f t="shared" si="8"/>
        <v>-1.3537826442716929</v>
      </c>
      <c r="D64">
        <f t="shared" si="8"/>
        <v>-1.3370378256081337</v>
      </c>
      <c r="E64">
        <f t="shared" si="8"/>
        <v>-1.3120497241395062</v>
      </c>
      <c r="F64">
        <f t="shared" si="8"/>
        <v>-1.2789723998207516</v>
      </c>
      <c r="G64">
        <f t="shared" si="8"/>
        <v>-1.2380097853556209</v>
      </c>
      <c r="H64">
        <f t="shared" si="8"/>
        <v>-1.1894144288837443</v>
      </c>
      <c r="I64">
        <f t="shared" si="8"/>
        <v>-1.133485936937366</v>
      </c>
      <c r="J64">
        <f t="shared" si="8"/>
        <v>-1.0705691272674465</v>
      </c>
      <c r="K64">
        <f t="shared" si="8"/>
        <v>-1.0010519029275629</v>
      </c>
      <c r="L64">
        <f t="shared" si="9"/>
        <v>-0.92536286072259366</v>
      </c>
      <c r="M64">
        <f t="shared" si="9"/>
        <v>-0.84396864876689304</v>
      </c>
      <c r="N64">
        <f t="shared" si="9"/>
        <v>-0.75737108944348963</v>
      </c>
      <c r="O64">
        <f t="shared" si="9"/>
        <v>-0.66610408550222322</v>
      </c>
      <c r="P64">
        <f t="shared" si="9"/>
        <v>-0.5707303283717502</v>
      </c>
      <c r="Q64">
        <f t="shared" si="9"/>
        <v>-0.47183782897977233</v>
      </c>
      <c r="R64">
        <f t="shared" si="9"/>
        <v>-0.37003629247013436</v>
      </c>
      <c r="S64">
        <f t="shared" si="9"/>
        <v>-0.26595335916786428</v>
      </c>
      <c r="T64">
        <f t="shared" si="9"/>
        <v>-0.16023073496785797</v>
      </c>
      <c r="U64">
        <f t="shared" si="9"/>
        <v>-5.3520235004648642E-2</v>
      </c>
      <c r="W64" s="7">
        <f t="shared" si="10"/>
        <v>2.5056734201970916</v>
      </c>
    </row>
    <row r="65" spans="1:23" x14ac:dyDescent="0.25">
      <c r="A65" s="6">
        <v>0.52500000000000002</v>
      </c>
      <c r="B65">
        <f t="shared" ref="B65:K74" si="11">B$76 * $W65 *$P$27</f>
        <v>-1.1476903920279948</v>
      </c>
      <c r="C65">
        <f t="shared" si="11"/>
        <v>-1.1406144991153591</v>
      </c>
      <c r="D65">
        <f t="shared" si="11"/>
        <v>-1.1265063385228675</v>
      </c>
      <c r="E65">
        <f t="shared" si="11"/>
        <v>-1.1054528917520117</v>
      </c>
      <c r="F65">
        <f t="shared" si="11"/>
        <v>-1.0775839603031159</v>
      </c>
      <c r="G65">
        <f t="shared" si="11"/>
        <v>-1.0430713654059227</v>
      </c>
      <c r="H65">
        <f t="shared" si="11"/>
        <v>-1.0021278886845755</v>
      </c>
      <c r="I65">
        <f t="shared" si="11"/>
        <v>-0.95500596028814877</v>
      </c>
      <c r="J65">
        <f t="shared" si="11"/>
        <v>-0.90199610257483831</v>
      </c>
      <c r="K65">
        <f t="shared" si="11"/>
        <v>-0.8434251389450127</v>
      </c>
      <c r="L65">
        <f t="shared" ref="L65:U74" si="12">L$76 * $W65 *$P$27</f>
        <v>-0.77965417886627197</v>
      </c>
      <c r="M65">
        <f t="shared" si="12"/>
        <v>-0.71107639151349755</v>
      </c>
      <c r="N65">
        <f t="shared" si="12"/>
        <v>-0.63811458175014746</v>
      </c>
      <c r="O65">
        <f t="shared" si="12"/>
        <v>-0.56121858339567665</v>
      </c>
      <c r="P65">
        <f t="shared" si="12"/>
        <v>-0.48086248585045488</v>
      </c>
      <c r="Q65">
        <f t="shared" si="12"/>
        <v>-0.39754171117696224</v>
      </c>
      <c r="R65">
        <f t="shared" si="12"/>
        <v>-0.31176995965803006</v>
      </c>
      <c r="S65">
        <f t="shared" si="12"/>
        <v>-0.22407604266377409</v>
      </c>
      <c r="T65">
        <f t="shared" si="12"/>
        <v>-0.13500062235365051</v>
      </c>
      <c r="U65">
        <f t="shared" si="12"/>
        <v>-4.5092878314454299E-2</v>
      </c>
      <c r="W65" s="7">
        <f t="shared" si="10"/>
        <v>2.1111272516440951</v>
      </c>
    </row>
    <row r="66" spans="1:23" x14ac:dyDescent="0.25">
      <c r="A66" s="6">
        <v>0.57499999999999996</v>
      </c>
      <c r="B66">
        <f t="shared" si="11"/>
        <v>-0.96157624138383568</v>
      </c>
      <c r="C66">
        <f t="shared" si="11"/>
        <v>-0.95564780409915673</v>
      </c>
      <c r="D66">
        <f t="shared" si="11"/>
        <v>-0.94382748031706398</v>
      </c>
      <c r="E66">
        <f t="shared" si="11"/>
        <v>-0.92618814626433088</v>
      </c>
      <c r="F66">
        <f t="shared" si="11"/>
        <v>-0.90283855430106619</v>
      </c>
      <c r="G66">
        <f t="shared" si="11"/>
        <v>-0.87392266242625061</v>
      </c>
      <c r="H66">
        <f t="shared" si="11"/>
        <v>-0.83961874672880243</v>
      </c>
      <c r="I66">
        <f t="shared" si="11"/>
        <v>-0.80013830225620564</v>
      </c>
      <c r="J66">
        <f t="shared" si="11"/>
        <v>-0.75572473907721394</v>
      </c>
      <c r="K66">
        <f t="shared" si="11"/>
        <v>-0.70665188157783421</v>
      </c>
      <c r="L66">
        <f t="shared" si="12"/>
        <v>-0.65322228024293139</v>
      </c>
      <c r="M66">
        <f t="shared" si="12"/>
        <v>-0.59576534633188027</v>
      </c>
      <c r="N66">
        <f t="shared" si="12"/>
        <v>-0.53463532094861188</v>
      </c>
      <c r="O66">
        <f t="shared" si="12"/>
        <v>-0.47020909102741021</v>
      </c>
      <c r="P66">
        <f t="shared" si="12"/>
        <v>-0.40288386569963519</v>
      </c>
      <c r="Q66">
        <f t="shared" si="12"/>
        <v>-0.33307472736734162</v>
      </c>
      <c r="R66">
        <f t="shared" si="12"/>
        <v>-0.26121207258224222</v>
      </c>
      <c r="S66">
        <f t="shared" si="12"/>
        <v>-0.18773895850784483</v>
      </c>
      <c r="T66">
        <f t="shared" si="12"/>
        <v>-0.11310837132470779</v>
      </c>
      <c r="U66">
        <f t="shared" si="12"/>
        <v>-3.7780433420003735E-2</v>
      </c>
      <c r="W66" s="7">
        <f t="shared" si="10"/>
        <v>1.7687782539782728</v>
      </c>
    </row>
    <row r="67" spans="1:23" x14ac:dyDescent="0.25">
      <c r="A67" s="6">
        <v>0.625</v>
      </c>
      <c r="B67">
        <f t="shared" si="11"/>
        <v>-0.7992368581552689</v>
      </c>
      <c r="C67">
        <f t="shared" si="11"/>
        <v>-0.79430929715151688</v>
      </c>
      <c r="D67">
        <f t="shared" si="11"/>
        <v>-0.78448455519618121</v>
      </c>
      <c r="E67">
        <f t="shared" si="11"/>
        <v>-0.76982320509047486</v>
      </c>
      <c r="F67">
        <f t="shared" si="11"/>
        <v>-0.75041563893319307</v>
      </c>
      <c r="G67">
        <f t="shared" si="11"/>
        <v>-0.72638151082336599</v>
      </c>
      <c r="H67">
        <f t="shared" si="11"/>
        <v>-0.69786899915294953</v>
      </c>
      <c r="I67">
        <f t="shared" si="11"/>
        <v>-0.66505389303776408</v>
      </c>
      <c r="J67">
        <f t="shared" si="11"/>
        <v>-0.62813850851913977</v>
      </c>
      <c r="K67">
        <f t="shared" si="11"/>
        <v>-0.58735044121824487</v>
      </c>
      <c r="L67">
        <f t="shared" si="12"/>
        <v>-0.54294116313339824</v>
      </c>
      <c r="M67">
        <f t="shared" si="12"/>
        <v>-0.49518447223157647</v>
      </c>
      <c r="N67">
        <f t="shared" si="12"/>
        <v>-0.44437480439290039</v>
      </c>
      <c r="O67">
        <f t="shared" si="12"/>
        <v>-0.39082541811552463</v>
      </c>
      <c r="P67">
        <f t="shared" si="12"/>
        <v>-0.33486646317282714</v>
      </c>
      <c r="Q67">
        <f t="shared" si="12"/>
        <v>-0.27684294513027041</v>
      </c>
      <c r="R67">
        <f t="shared" si="12"/>
        <v>-0.2171125982713645</v>
      </c>
      <c r="S67">
        <f t="shared" si="12"/>
        <v>-0.15604368004685046</v>
      </c>
      <c r="T67">
        <f t="shared" si="12"/>
        <v>-9.4012700645058414E-2</v>
      </c>
      <c r="U67">
        <f t="shared" si="12"/>
        <v>-3.1402101681394248E-2</v>
      </c>
      <c r="W67" s="7">
        <f t="shared" si="10"/>
        <v>1.4701619212726122</v>
      </c>
    </row>
    <row r="68" spans="1:23" x14ac:dyDescent="0.25">
      <c r="A68" s="6">
        <v>0.67500000000000004</v>
      </c>
      <c r="B68">
        <f t="shared" si="11"/>
        <v>-0.65665843572713234</v>
      </c>
      <c r="C68">
        <f t="shared" si="11"/>
        <v>-0.65260991810978641</v>
      </c>
      <c r="D68">
        <f t="shared" si="11"/>
        <v>-0.6445378433324741</v>
      </c>
      <c r="E68">
        <f t="shared" si="11"/>
        <v>-0.63249197842043492</v>
      </c>
      <c r="F68">
        <f t="shared" si="11"/>
        <v>-0.61654659013650814</v>
      </c>
      <c r="G68">
        <f t="shared" si="11"/>
        <v>-0.59679998710184357</v>
      </c>
      <c r="H68">
        <f t="shared" si="11"/>
        <v>-0.57337391369056223</v>
      </c>
      <c r="I68">
        <f t="shared" si="11"/>
        <v>-0.54641279943520427</v>
      </c>
      <c r="J68">
        <f t="shared" si="11"/>
        <v>-0.51608286857063412</v>
      </c>
      <c r="K68">
        <f t="shared" si="11"/>
        <v>-0.4825711152063577</v>
      </c>
      <c r="L68">
        <f t="shared" si="12"/>
        <v>-0.44608415044565425</v>
      </c>
      <c r="M68">
        <f t="shared" si="12"/>
        <v>-0.40684692855942067</v>
      </c>
      <c r="N68">
        <f t="shared" si="12"/>
        <v>-0.36510136006828586</v>
      </c>
      <c r="O68">
        <f t="shared" si="12"/>
        <v>-0.32110482028380782</v>
      </c>
      <c r="P68">
        <f t="shared" si="12"/>
        <v>-0.27512856250409201</v>
      </c>
      <c r="Q68">
        <f t="shared" si="12"/>
        <v>-0.22745604564700747</v>
      </c>
      <c r="R68">
        <f t="shared" si="12"/>
        <v>-0.17838118663169866</v>
      </c>
      <c r="S68">
        <f t="shared" si="12"/>
        <v>-0.12820654828304159</v>
      </c>
      <c r="T68">
        <f t="shared" si="12"/>
        <v>-7.724147393121604E-2</v>
      </c>
      <c r="U68">
        <f t="shared" si="12"/>
        <v>-2.5800180207208024E-2</v>
      </c>
      <c r="W68" s="7">
        <f t="shared" si="10"/>
        <v>1.2078950284108649</v>
      </c>
    </row>
    <row r="69" spans="1:23" x14ac:dyDescent="0.25">
      <c r="A69" s="6">
        <v>0.72499999999999998</v>
      </c>
      <c r="B69">
        <f t="shared" si="11"/>
        <v>-0.53031575302404577</v>
      </c>
      <c r="C69">
        <f t="shared" si="11"/>
        <v>-0.52704618005876969</v>
      </c>
      <c r="D69">
        <f t="shared" si="11"/>
        <v>-0.52052719213279164</v>
      </c>
      <c r="E69">
        <f t="shared" si="11"/>
        <v>-0.51079898097445897</v>
      </c>
      <c r="F69">
        <f t="shared" si="11"/>
        <v>-0.49792152424052111</v>
      </c>
      <c r="G69">
        <f t="shared" si="11"/>
        <v>-0.48197421573393173</v>
      </c>
      <c r="H69">
        <f t="shared" si="11"/>
        <v>-0.46305537591465223</v>
      </c>
      <c r="I69">
        <f t="shared" si="11"/>
        <v>-0.441281645721321</v>
      </c>
      <c r="J69">
        <f t="shared" si="11"/>
        <v>-0.41678726744108002</v>
      </c>
      <c r="K69">
        <f t="shared" si="11"/>
        <v>-0.38972325706123423</v>
      </c>
      <c r="L69">
        <f t="shared" si="12"/>
        <v>-0.36025647320547211</v>
      </c>
      <c r="M69">
        <f t="shared" si="12"/>
        <v>-0.32856858839496444</v>
      </c>
      <c r="N69">
        <f t="shared" si="12"/>
        <v>-0.29485496897685892</v>
      </c>
      <c r="O69">
        <f t="shared" si="12"/>
        <v>-0.25932347062578426</v>
      </c>
      <c r="P69">
        <f t="shared" si="12"/>
        <v>-0.22219315684449706</v>
      </c>
      <c r="Q69">
        <f t="shared" si="12"/>
        <v>-0.18369294836454117</v>
      </c>
      <c r="R69">
        <f t="shared" si="12"/>
        <v>-0.14406021177381403</v>
      </c>
      <c r="S69">
        <f t="shared" si="12"/>
        <v>-0.10353929607261973</v>
      </c>
      <c r="T69">
        <f t="shared" si="12"/>
        <v>-6.2380026180827941E-2</v>
      </c>
      <c r="U69">
        <f t="shared" si="12"/>
        <v>-2.0836162684167693E-2</v>
      </c>
      <c r="W69" s="7">
        <f t="shared" si="10"/>
        <v>0.97549308242175625</v>
      </c>
    </row>
    <row r="70" spans="1:23" x14ac:dyDescent="0.25">
      <c r="A70" s="6">
        <v>0.77500000000000002</v>
      </c>
      <c r="B70">
        <f t="shared" si="11"/>
        <v>-0.41708501417142968</v>
      </c>
      <c r="C70">
        <f t="shared" si="11"/>
        <v>-0.41451354636422155</v>
      </c>
      <c r="D70">
        <f t="shared" si="11"/>
        <v>-0.4093864647039363</v>
      </c>
      <c r="E70">
        <f t="shared" si="11"/>
        <v>-0.40173537935393749</v>
      </c>
      <c r="F70">
        <f t="shared" si="11"/>
        <v>-0.39160746179965189</v>
      </c>
      <c r="G70">
        <f t="shared" si="11"/>
        <v>-0.37906515402067592</v>
      </c>
      <c r="H70">
        <f t="shared" si="11"/>
        <v>-0.36418578351520758</v>
      </c>
      <c r="I70">
        <f t="shared" si="11"/>
        <v>-0.34706108655030588</v>
      </c>
      <c r="J70">
        <f t="shared" si="11"/>
        <v>-0.32779664257729896</v>
      </c>
      <c r="K70">
        <f t="shared" si="11"/>
        <v>-0.3065112232993582</v>
      </c>
      <c r="L70">
        <f t="shared" si="12"/>
        <v>-0.28333606040445225</v>
      </c>
      <c r="M70">
        <f t="shared" si="12"/>
        <v>-0.25841403647835187</v>
      </c>
      <c r="N70">
        <f t="shared" si="12"/>
        <v>-0.2318988040859753</v>
      </c>
      <c r="O70">
        <f t="shared" si="12"/>
        <v>-0.20395383845223114</v>
      </c>
      <c r="P70">
        <f t="shared" si="12"/>
        <v>-0.17475142958289555</v>
      </c>
      <c r="Q70">
        <f t="shared" si="12"/>
        <v>-0.14447162003943417</v>
      </c>
      <c r="R70">
        <f t="shared" si="12"/>
        <v>-0.11330109491674099</v>
      </c>
      <c r="S70">
        <f t="shared" si="12"/>
        <v>-8.143203086744881E-2</v>
      </c>
      <c r="T70">
        <f t="shared" si="12"/>
        <v>-4.9060911268960679E-2</v>
      </c>
      <c r="U70">
        <f t="shared" si="12"/>
        <v>-1.6387314838090906E-2</v>
      </c>
      <c r="W70" s="7">
        <f t="shared" si="10"/>
        <v>0.76720999477373941</v>
      </c>
    </row>
    <row r="71" spans="1:23" x14ac:dyDescent="0.25">
      <c r="A71" s="6">
        <v>0.82499999999999996</v>
      </c>
      <c r="B71">
        <f t="shared" si="11"/>
        <v>-0.314166613308971</v>
      </c>
      <c r="C71">
        <f t="shared" si="11"/>
        <v>-0.312229671666921</v>
      </c>
      <c r="D71">
        <f t="shared" si="11"/>
        <v>-0.3083677302721427</v>
      </c>
      <c r="E71">
        <f t="shared" si="11"/>
        <v>-0.30260459927756084</v>
      </c>
      <c r="F71">
        <f t="shared" si="11"/>
        <v>-0.29497581030219239</v>
      </c>
      <c r="G71">
        <f t="shared" si="11"/>
        <v>-0.28552839736690028</v>
      </c>
      <c r="H71">
        <f t="shared" si="11"/>
        <v>-0.27432060691401428</v>
      </c>
      <c r="I71">
        <f t="shared" si="11"/>
        <v>-0.26142153869864487</v>
      </c>
      <c r="J71">
        <f t="shared" si="11"/>
        <v>-0.2469107197657153</v>
      </c>
      <c r="K71">
        <f t="shared" si="11"/>
        <v>-0.23087761413928398</v>
      </c>
      <c r="L71">
        <f t="shared" si="12"/>
        <v>-0.21342107124708654</v>
      </c>
      <c r="M71">
        <f t="shared" si="12"/>
        <v>-0.19464871648094295</v>
      </c>
      <c r="N71">
        <f t="shared" si="12"/>
        <v>-0.17467628765042784</v>
      </c>
      <c r="O71">
        <f t="shared" si="12"/>
        <v>-0.15362692142078793</v>
      </c>
      <c r="P71">
        <f t="shared" si="12"/>
        <v>-0.13163039413445352</v>
      </c>
      <c r="Q71">
        <f t="shared" si="12"/>
        <v>-0.10882232169673237</v>
      </c>
      <c r="R71">
        <f t="shared" si="12"/>
        <v>-8.534332345865682E-2</v>
      </c>
      <c r="S71">
        <f t="shared" si="12"/>
        <v>-6.1338155251923772E-2</v>
      </c>
      <c r="T71">
        <f t="shared" si="12"/>
        <v>-3.6954816921056177E-2</v>
      </c>
      <c r="U71">
        <f t="shared" si="12"/>
        <v>-1.2343639855146657E-2</v>
      </c>
      <c r="W71" s="7">
        <f t="shared" si="10"/>
        <v>0.57789601056198703</v>
      </c>
    </row>
    <row r="72" spans="1:23" x14ac:dyDescent="0.25">
      <c r="A72" s="6">
        <v>0.875</v>
      </c>
      <c r="B72">
        <f t="shared" si="11"/>
        <v>-0.21901591493302117</v>
      </c>
      <c r="C72">
        <f t="shared" si="11"/>
        <v>-0.21766560898727688</v>
      </c>
      <c r="D72">
        <f t="shared" si="11"/>
        <v>-0.21497332218096615</v>
      </c>
      <c r="E72">
        <f t="shared" si="11"/>
        <v>-0.21095565335752606</v>
      </c>
      <c r="F72">
        <f t="shared" si="11"/>
        <v>-0.20563737278126357</v>
      </c>
      <c r="G72">
        <f t="shared" si="11"/>
        <v>-0.1990512694204391</v>
      </c>
      <c r="H72">
        <f t="shared" si="11"/>
        <v>-0.19123794879237377</v>
      </c>
      <c r="I72">
        <f t="shared" si="11"/>
        <v>-0.18224558261693233</v>
      </c>
      <c r="J72">
        <f t="shared" si="11"/>
        <v>-0.17212961182185157</v>
      </c>
      <c r="K72">
        <f t="shared" si="11"/>
        <v>-0.16095240473098485</v>
      </c>
      <c r="L72">
        <f t="shared" si="12"/>
        <v>-0.14878287254284581</v>
      </c>
      <c r="M72">
        <f t="shared" si="12"/>
        <v>-0.13569604447015449</v>
      </c>
      <c r="N72">
        <f t="shared" si="12"/>
        <v>-0.12177260515979091</v>
      </c>
      <c r="O72">
        <f t="shared" si="12"/>
        <v>-0.10709839724511694</v>
      </c>
      <c r="P72">
        <f t="shared" si="12"/>
        <v>-9.1763892097595792E-2</v>
      </c>
      <c r="Q72">
        <f t="shared" si="12"/>
        <v>-7.5863632040702358E-2</v>
      </c>
      <c r="R72">
        <f t="shared" si="12"/>
        <v>-5.9495647465060399E-2</v>
      </c>
      <c r="S72">
        <f t="shared" si="12"/>
        <v>-4.2760852438485937E-2</v>
      </c>
      <c r="T72">
        <f t="shared" si="12"/>
        <v>-2.5762422537201846E-2</v>
      </c>
      <c r="U72">
        <f t="shared" si="12"/>
        <v>-8.6051587341010854E-3</v>
      </c>
      <c r="W72" s="7">
        <f t="shared" si="10"/>
        <v>0.40287038191706637</v>
      </c>
    </row>
    <row r="73" spans="1:23" x14ac:dyDescent="0.25">
      <c r="A73" s="6">
        <v>0.92500000000000004</v>
      </c>
      <c r="B73">
        <f t="shared" si="11"/>
        <v>-0.12928033832666938</v>
      </c>
      <c r="C73">
        <f t="shared" si="11"/>
        <v>-0.12848328205081053</v>
      </c>
      <c r="D73">
        <f t="shared" si="11"/>
        <v>-0.12689408361608159</v>
      </c>
      <c r="E73">
        <f t="shared" si="11"/>
        <v>-0.12452254095929481</v>
      </c>
      <c r="F73">
        <f t="shared" si="11"/>
        <v>-0.12138327542954719</v>
      </c>
      <c r="G73">
        <f t="shared" si="11"/>
        <v>-0.11749564164274139</v>
      </c>
      <c r="H73">
        <f t="shared" si="11"/>
        <v>-0.11288360815394245</v>
      </c>
      <c r="I73">
        <f t="shared" si="11"/>
        <v>-0.1075756096832656</v>
      </c>
      <c r="J73">
        <f t="shared" si="11"/>
        <v>-0.10160437180637115</v>
      </c>
      <c r="K73">
        <f t="shared" si="11"/>
        <v>-9.5006709190408267E-2</v>
      </c>
      <c r="L73">
        <f t="shared" si="12"/>
        <v>-8.7823298619349802E-2</v>
      </c>
      <c r="M73">
        <f t="shared" si="12"/>
        <v>-8.0098428208092751E-2</v>
      </c>
      <c r="N73">
        <f t="shared" si="12"/>
        <v>-7.1879724351502569E-2</v>
      </c>
      <c r="O73">
        <f t="shared" si="12"/>
        <v>-6.32178580918515E-2</v>
      </c>
      <c r="P73">
        <f t="shared" si="12"/>
        <v>-5.4166232714993136E-2</v>
      </c>
      <c r="Q73">
        <f t="shared" si="12"/>
        <v>-4.4780654501346676E-2</v>
      </c>
      <c r="R73">
        <f t="shared" si="12"/>
        <v>-3.5118988661620713E-2</v>
      </c>
      <c r="S73">
        <f t="shared" si="12"/>
        <v>-2.5240802578547071E-2</v>
      </c>
      <c r="T73">
        <f t="shared" si="12"/>
        <v>-1.5206998554158101E-2</v>
      </c>
      <c r="U73">
        <f t="shared" si="12"/>
        <v>-5.0794383268425811E-3</v>
      </c>
      <c r="W73" s="7">
        <f t="shared" si="10"/>
        <v>0.23780563751251038</v>
      </c>
    </row>
    <row r="74" spans="1:23" x14ac:dyDescent="0.25">
      <c r="A74" s="6">
        <v>0.97499999999999998</v>
      </c>
      <c r="B74">
        <f t="shared" si="11"/>
        <v>-4.2741190503439906E-2</v>
      </c>
      <c r="C74">
        <f t="shared" si="11"/>
        <v>-4.2477676851098101E-2</v>
      </c>
      <c r="D74">
        <f t="shared" si="11"/>
        <v>-4.195227419570835E-2</v>
      </c>
      <c r="E74">
        <f t="shared" si="11"/>
        <v>-4.1168221819355241E-2</v>
      </c>
      <c r="F74">
        <f t="shared" si="11"/>
        <v>-4.0130353665662873E-2</v>
      </c>
      <c r="G74">
        <f t="shared" si="11"/>
        <v>-3.8845068536924945E-2</v>
      </c>
      <c r="H74">
        <f t="shared" si="11"/>
        <v>-3.7320290643360794E-2</v>
      </c>
      <c r="I74">
        <f t="shared" si="11"/>
        <v>-3.5565420747724348E-2</v>
      </c>
      <c r="J74">
        <f t="shared" si="11"/>
        <v>-3.3591278206475658E-2</v>
      </c>
      <c r="K74">
        <f t="shared" si="11"/>
        <v>-3.1410034264850541E-2</v>
      </c>
      <c r="L74">
        <f t="shared" si="12"/>
        <v>-2.9035137017086318E-2</v>
      </c>
      <c r="M74">
        <f t="shared" si="12"/>
        <v>-2.6481228494448943E-2</v>
      </c>
      <c r="N74">
        <f t="shared" si="12"/>
        <v>-2.3764054392241229E-2</v>
      </c>
      <c r="O74">
        <f t="shared" si="12"/>
        <v>-2.0900366992355365E-2</v>
      </c>
      <c r="P74">
        <f t="shared" si="12"/>
        <v>-1.790782187988435E-2</v>
      </c>
      <c r="Q74">
        <f t="shared" si="12"/>
        <v>-1.4804869090568782E-2</v>
      </c>
      <c r="R74">
        <f t="shared" si="12"/>
        <v>-1.1610639360191313E-2</v>
      </c>
      <c r="S74">
        <f t="shared" si="12"/>
        <v>-8.3448261772288874E-3</v>
      </c>
      <c r="T74">
        <f t="shared" si="12"/>
        <v>-5.0275643659475526E-3</v>
      </c>
      <c r="U74">
        <f t="shared" si="12"/>
        <v>-1.6793059485153499E-3</v>
      </c>
      <c r="W74" s="7">
        <f t="shared" si="10"/>
        <v>7.8620586759536815E-2</v>
      </c>
    </row>
    <row r="75" spans="1:23" x14ac:dyDescent="0.25">
      <c r="A75" s="6"/>
      <c r="W75" s="7"/>
    </row>
    <row r="76" spans="1:23" x14ac:dyDescent="0.25">
      <c r="B76" s="2">
        <f>COS($A$27*PI()*B$54/$B$27)</f>
        <v>0.9992290362407229</v>
      </c>
      <c r="C76" s="2">
        <f t="shared" ref="C76:U76" si="13">COS($A$27*PI()*C$54/$B$27)</f>
        <v>0.99306845695492629</v>
      </c>
      <c r="D76" s="2">
        <f t="shared" si="13"/>
        <v>0.98078528040323043</v>
      </c>
      <c r="E76" s="2">
        <f t="shared" si="13"/>
        <v>0.96245523645364728</v>
      </c>
      <c r="F76" s="2">
        <f t="shared" si="13"/>
        <v>0.93819133592248416</v>
      </c>
      <c r="G76" s="2">
        <f t="shared" si="13"/>
        <v>0.90814317382508125</v>
      </c>
      <c r="H76" s="2">
        <f t="shared" si="13"/>
        <v>0.87249600707279718</v>
      </c>
      <c r="I76" s="2">
        <f t="shared" si="13"/>
        <v>0.83146961230254524</v>
      </c>
      <c r="J76" s="2">
        <f t="shared" si="13"/>
        <v>0.78531693088074495</v>
      </c>
      <c r="K76" s="2">
        <f t="shared" si="13"/>
        <v>0.73432250943568556</v>
      </c>
      <c r="L76" s="2">
        <f t="shared" si="13"/>
        <v>0.67880074553294178</v>
      </c>
      <c r="M76" s="2">
        <f t="shared" si="13"/>
        <v>0.61909394930983408</v>
      </c>
      <c r="N76" s="2">
        <f t="shared" si="13"/>
        <v>0.55557023301960229</v>
      </c>
      <c r="O76" s="2">
        <f t="shared" si="13"/>
        <v>0.48862124149695496</v>
      </c>
      <c r="P76" s="2">
        <f t="shared" si="13"/>
        <v>0.41865973753742813</v>
      </c>
      <c r="Q76" s="2">
        <f t="shared" si="13"/>
        <v>0.34611705707749302</v>
      </c>
      <c r="R76" s="2">
        <f t="shared" si="13"/>
        <v>0.27144044986507432</v>
      </c>
      <c r="S76" s="2">
        <f t="shared" si="13"/>
        <v>0.19509032201612833</v>
      </c>
      <c r="T76" s="2">
        <f t="shared" si="13"/>
        <v>0.1175373974578377</v>
      </c>
      <c r="U76" s="2">
        <f t="shared" si="13"/>
        <v>3.9259815759068666E-2</v>
      </c>
      <c r="V76" s="2"/>
      <c r="W76" s="2" t="s">
        <v>25</v>
      </c>
    </row>
    <row r="78" spans="1:23" ht="18" x14ac:dyDescent="0.35">
      <c r="A78" s="11" t="s">
        <v>34</v>
      </c>
    </row>
    <row r="79" spans="1:23" x14ac:dyDescent="0.25">
      <c r="A79" s="1" t="s">
        <v>3</v>
      </c>
      <c r="B79" s="6">
        <v>2.5000000000000001E-2</v>
      </c>
      <c r="C79" s="6">
        <v>7.4999999999999997E-2</v>
      </c>
      <c r="D79" s="6">
        <v>0.125</v>
      </c>
      <c r="E79" s="6">
        <v>0.17499999999999999</v>
      </c>
      <c r="F79" s="6">
        <v>0.22500000000000001</v>
      </c>
      <c r="G79" s="6">
        <v>0.27500000000000002</v>
      </c>
      <c r="H79" s="6">
        <v>0.32500000000000001</v>
      </c>
      <c r="I79" s="6">
        <v>0.375</v>
      </c>
      <c r="J79" s="6">
        <v>0.42499999999999999</v>
      </c>
      <c r="K79" s="6">
        <v>0.47499999999999998</v>
      </c>
      <c r="L79" s="6">
        <v>0.52500000000000002</v>
      </c>
      <c r="M79" s="6">
        <v>0.57499999999999996</v>
      </c>
      <c r="N79" s="6">
        <v>0.625</v>
      </c>
      <c r="O79" s="6">
        <v>0.67500000000000004</v>
      </c>
      <c r="P79" s="6">
        <v>0.72499999999999998</v>
      </c>
      <c r="Q79" s="6">
        <v>0.77500000000000002</v>
      </c>
      <c r="R79" s="6">
        <v>0.82499999999999996</v>
      </c>
      <c r="S79" s="6">
        <v>0.875</v>
      </c>
      <c r="T79" s="6">
        <v>0.92500000000000004</v>
      </c>
      <c r="U79" s="6">
        <v>0.97499999999999998</v>
      </c>
      <c r="V79" s="6"/>
      <c r="W79" s="7" t="s">
        <v>29</v>
      </c>
    </row>
    <row r="80" spans="1:23" x14ac:dyDescent="0.25">
      <c r="A80" s="6">
        <v>2.5000000000000001E-2</v>
      </c>
      <c r="B80">
        <f t="shared" ref="B80:Q95" si="14">B$101 * $W80 *$R$27</f>
        <v>0.11448495810273215</v>
      </c>
      <c r="C80">
        <f t="shared" si="14"/>
        <v>0.34274903647138133</v>
      </c>
      <c r="D80">
        <f t="shared" si="14"/>
        <v>0.56889995305456398</v>
      </c>
      <c r="E80">
        <f t="shared" si="14"/>
        <v>0.79154341224873415</v>
      </c>
      <c r="F80">
        <f t="shared" si="14"/>
        <v>1.0093067430914962</v>
      </c>
      <c r="G80">
        <f t="shared" si="14"/>
        <v>1.220847362234549</v>
      </c>
      <c r="H80">
        <f t="shared" si="14"/>
        <v>1.4248610514164815</v>
      </c>
      <c r="I80">
        <f t="shared" si="14"/>
        <v>1.6200899984020511</v>
      </c>
      <c r="J80">
        <f t="shared" si="14"/>
        <v>1.8053305518128797</v>
      </c>
      <c r="K80">
        <f t="shared" si="14"/>
        <v>1.9794406420384538</v>
      </c>
      <c r="L80">
        <f t="shared" si="14"/>
        <v>2.1413468224750534</v>
      </c>
      <c r="M80">
        <f t="shared" si="14"/>
        <v>2.2900508876810175</v>
      </c>
      <c r="N80">
        <f t="shared" si="14"/>
        <v>2.4246360276452328</v>
      </c>
      <c r="O80">
        <f t="shared" si="14"/>
        <v>2.5442724802257191</v>
      </c>
      <c r="P80">
        <f t="shared" si="14"/>
        <v>2.6482226469091596</v>
      </c>
      <c r="Q80">
        <f t="shared" si="14"/>
        <v>2.7358456403510143</v>
      </c>
      <c r="R80">
        <f t="shared" ref="R80:U95" si="15">R$101 * $W80 *$R$27</f>
        <v>2.8066012356591101</v>
      </c>
      <c r="S80">
        <f t="shared" si="15"/>
        <v>2.8600532010597512</v>
      </c>
      <c r="T80">
        <f t="shared" si="15"/>
        <v>2.8958719874116592</v>
      </c>
      <c r="U80">
        <f t="shared" si="15"/>
        <v>2.9138367599860202</v>
      </c>
      <c r="W80" s="7">
        <f t="shared" ref="W80" si="16">COSH($D$27*($C$27-$A80)*$A$27*PI()/$B$27)</f>
        <v>10.719755490814936</v>
      </c>
    </row>
    <row r="81" spans="1:23" x14ac:dyDescent="0.25">
      <c r="A81" s="6">
        <v>7.4999999999999997E-2</v>
      </c>
      <c r="B81">
        <f t="shared" si="14"/>
        <v>9.7921707565920724E-2</v>
      </c>
      <c r="C81">
        <f t="shared" si="14"/>
        <v>0.29316140280834624</v>
      </c>
      <c r="D81">
        <f t="shared" si="14"/>
        <v>0.4865936605163993</v>
      </c>
      <c r="E81">
        <f t="shared" si="14"/>
        <v>0.67702590649855721</v>
      </c>
      <c r="F81">
        <f t="shared" si="14"/>
        <v>0.8632840626331918</v>
      </c>
      <c r="G81">
        <f t="shared" si="14"/>
        <v>1.0442197854506114</v>
      </c>
      <c r="H81">
        <f t="shared" si="14"/>
        <v>1.2187175460524129</v>
      </c>
      <c r="I81">
        <f t="shared" si="14"/>
        <v>1.385701507718093</v>
      </c>
      <c r="J81">
        <f t="shared" si="14"/>
        <v>1.5441421587961803</v>
      </c>
      <c r="K81">
        <f t="shared" si="14"/>
        <v>1.693062659985916</v>
      </c>
      <c r="L81">
        <f t="shared" si="14"/>
        <v>1.8315448668763734</v>
      </c>
      <c r="M81">
        <f t="shared" si="14"/>
        <v>1.9587349906120652</v>
      </c>
      <c r="N81">
        <f t="shared" si="14"/>
        <v>2.0738488617851547</v>
      </c>
      <c r="O81">
        <f t="shared" si="14"/>
        <v>2.1761767651006112</v>
      </c>
      <c r="P81">
        <f t="shared" si="14"/>
        <v>2.2650878150070155</v>
      </c>
      <c r="Q81">
        <f t="shared" si="14"/>
        <v>2.3400338453157699</v>
      </c>
      <c r="R81">
        <f t="shared" si="15"/>
        <v>2.400552788827937</v>
      </c>
      <c r="S81">
        <f t="shared" si="15"/>
        <v>2.4462715261321724</v>
      </c>
      <c r="T81">
        <f t="shared" si="15"/>
        <v>2.476908186009974</v>
      </c>
      <c r="U81">
        <f t="shared" si="15"/>
        <v>2.4922738832654709</v>
      </c>
      <c r="W81" s="7">
        <f>COSH($D$27*($C$27-$A81)*$A$27*PI()/$B$27)</f>
        <v>9.16886182906069</v>
      </c>
    </row>
    <row r="82" spans="1:23" x14ac:dyDescent="0.25">
      <c r="A82" s="6">
        <v>0.125</v>
      </c>
      <c r="B82">
        <f t="shared" si="14"/>
        <v>8.3779550357046609E-2</v>
      </c>
      <c r="C82">
        <f t="shared" si="14"/>
        <v>0.25082212228366108</v>
      </c>
      <c r="D82">
        <f t="shared" si="14"/>
        <v>0.41631829241957735</v>
      </c>
      <c r="E82">
        <f t="shared" si="14"/>
        <v>0.57924772184284656</v>
      </c>
      <c r="F82">
        <f t="shared" si="14"/>
        <v>0.73860589644154073</v>
      </c>
      <c r="G82">
        <f t="shared" si="14"/>
        <v>0.89341032007728893</v>
      </c>
      <c r="H82">
        <f t="shared" si="14"/>
        <v>1.0427065720006816</v>
      </c>
      <c r="I82">
        <f t="shared" si="14"/>
        <v>1.1855741911725701</v>
      </c>
      <c r="J82">
        <f t="shared" si="14"/>
        <v>1.3211323512124546</v>
      </c>
      <c r="K82">
        <f t="shared" si="14"/>
        <v>1.4485452909860277</v>
      </c>
      <c r="L82">
        <f t="shared" si="14"/>
        <v>1.5670274673504827</v>
      </c>
      <c r="M82">
        <f t="shared" si="14"/>
        <v>1.6758483982892112</v>
      </c>
      <c r="N82">
        <f t="shared" si="14"/>
        <v>1.7743371665763445</v>
      </c>
      <c r="O82">
        <f t="shared" si="14"/>
        <v>1.8618865562045532</v>
      </c>
      <c r="P82">
        <f t="shared" si="14"/>
        <v>1.9379567960736535</v>
      </c>
      <c r="Q82">
        <f t="shared" si="14"/>
        <v>2.0020788878589304</v>
      </c>
      <c r="R82">
        <f t="shared" si="15"/>
        <v>2.0538574975417685</v>
      </c>
      <c r="S82">
        <f t="shared" si="15"/>
        <v>2.0929733927753387</v>
      </c>
      <c r="T82">
        <f t="shared" si="15"/>
        <v>2.11918541105817</v>
      </c>
      <c r="U82">
        <f t="shared" si="15"/>
        <v>2.1323319465811683</v>
      </c>
      <c r="W82" s="7">
        <f t="shared" ref="W82:W99" si="17">COSH($D$27*($C$27-$A82)*$A$27*PI()/$B$27)</f>
        <v>7.8446663198501367</v>
      </c>
    </row>
    <row r="83" spans="1:23" x14ac:dyDescent="0.25">
      <c r="A83" s="6">
        <v>0.17499999999999999</v>
      </c>
      <c r="B83">
        <f t="shared" si="14"/>
        <v>7.1708824656354531E-2</v>
      </c>
      <c r="C83">
        <f t="shared" si="14"/>
        <v>0.21468436521945325</v>
      </c>
      <c r="D83">
        <f t="shared" si="14"/>
        <v>0.35633630528117821</v>
      </c>
      <c r="E83">
        <f t="shared" si="14"/>
        <v>0.49579131352699907</v>
      </c>
      <c r="F83">
        <f t="shared" si="14"/>
        <v>0.63218960345758413</v>
      </c>
      <c r="G83">
        <f t="shared" si="14"/>
        <v>0.7646902342584776</v>
      </c>
      <c r="H83">
        <f t="shared" si="14"/>
        <v>0.89247629547986063</v>
      </c>
      <c r="I83">
        <f t="shared" si="14"/>
        <v>1.0147599435611263</v>
      </c>
      <c r="J83">
        <f t="shared" si="14"/>
        <v>1.1307872591484145</v>
      </c>
      <c r="K83">
        <f t="shared" si="14"/>
        <v>1.2398428952581315</v>
      </c>
      <c r="L83">
        <f t="shared" si="14"/>
        <v>1.3412544876289827</v>
      </c>
      <c r="M83">
        <f t="shared" si="14"/>
        <v>1.4343968000712242</v>
      </c>
      <c r="N83">
        <f t="shared" si="14"/>
        <v>1.5186955792556884</v>
      </c>
      <c r="O83">
        <f t="shared" si="14"/>
        <v>1.593631095176514</v>
      </c>
      <c r="P83">
        <f t="shared" si="14"/>
        <v>1.6587413454594617</v>
      </c>
      <c r="Q83">
        <f t="shared" si="14"/>
        <v>1.7136249037601823</v>
      </c>
      <c r="R83">
        <f t="shared" si="15"/>
        <v>1.7579433946911158</v>
      </c>
      <c r="S83">
        <f t="shared" si="15"/>
        <v>1.7914235800182798</v>
      </c>
      <c r="T83">
        <f t="shared" si="15"/>
        <v>1.8138590432658408</v>
      </c>
      <c r="U83">
        <f t="shared" si="15"/>
        <v>1.8251114623423292</v>
      </c>
      <c r="W83" s="7">
        <f t="shared" si="17"/>
        <v>6.7144285117356146</v>
      </c>
    </row>
    <row r="84" spans="1:23" x14ac:dyDescent="0.25">
      <c r="A84" s="6">
        <v>0.22500000000000001</v>
      </c>
      <c r="B84">
        <f t="shared" si="14"/>
        <v>6.1411084346188388E-2</v>
      </c>
      <c r="C84">
        <f t="shared" si="14"/>
        <v>0.18385463328231311</v>
      </c>
      <c r="D84">
        <f t="shared" si="14"/>
        <v>0.30516465726638276</v>
      </c>
      <c r="E84">
        <f t="shared" si="14"/>
        <v>0.42459323966085927</v>
      </c>
      <c r="F84">
        <f t="shared" si="14"/>
        <v>0.54140406354124671</v>
      </c>
      <c r="G84">
        <f t="shared" si="14"/>
        <v>0.6548769513347823</v>
      </c>
      <c r="H84">
        <f t="shared" si="14"/>
        <v>0.76431230495465419</v>
      </c>
      <c r="I84">
        <f t="shared" si="14"/>
        <v>0.86903541905484838</v>
      </c>
      <c r="J84">
        <f t="shared" si="14"/>
        <v>0.96840064081296784</v>
      </c>
      <c r="K84">
        <f t="shared" si="14"/>
        <v>1.0617953505945845</v>
      </c>
      <c r="L84">
        <f t="shared" si="14"/>
        <v>1.1486437389570021</v>
      </c>
      <c r="M84">
        <f t="shared" si="14"/>
        <v>1.2284103567059468</v>
      </c>
      <c r="N84">
        <f t="shared" si="14"/>
        <v>1.3006034161179043</v>
      </c>
      <c r="O84">
        <f t="shared" si="14"/>
        <v>1.3647778229749712</v>
      </c>
      <c r="P84">
        <f t="shared" si="14"/>
        <v>1.4205379207187181</v>
      </c>
      <c r="Q84">
        <f t="shared" si="14"/>
        <v>1.4675399298044411</v>
      </c>
      <c r="R84">
        <f t="shared" si="15"/>
        <v>1.5054940672163721</v>
      </c>
      <c r="S84">
        <f t="shared" si="15"/>
        <v>1.5341663330763355</v>
      </c>
      <c r="T84">
        <f t="shared" si="15"/>
        <v>1.5533799533308086</v>
      </c>
      <c r="U84">
        <f t="shared" si="15"/>
        <v>1.563016469621745</v>
      </c>
      <c r="W84" s="7">
        <f t="shared" si="17"/>
        <v>5.7502035160481206</v>
      </c>
    </row>
    <row r="85" spans="1:23" x14ac:dyDescent="0.25">
      <c r="A85" s="6">
        <v>0.27500000000000002</v>
      </c>
      <c r="B85">
        <f t="shared" si="14"/>
        <v>5.2631719994405725E-2</v>
      </c>
      <c r="C85">
        <f t="shared" si="14"/>
        <v>0.15757066792762878</v>
      </c>
      <c r="D85">
        <f t="shared" si="14"/>
        <v>0.26153814029551375</v>
      </c>
      <c r="E85">
        <f t="shared" si="14"/>
        <v>0.36389314305822001</v>
      </c>
      <c r="F85">
        <f t="shared" si="14"/>
        <v>0.46400462358722294</v>
      </c>
      <c r="G85">
        <f t="shared" si="14"/>
        <v>0.56125536131461606</v>
      </c>
      <c r="H85">
        <f t="shared" si="14"/>
        <v>0.65504577310315759</v>
      </c>
      <c r="I85">
        <f t="shared" si="14"/>
        <v>0.74479760987569499</v>
      </c>
      <c r="J85">
        <f t="shared" si="14"/>
        <v>0.82995752171301096</v>
      </c>
      <c r="K85">
        <f t="shared" si="14"/>
        <v>0.91000046944008395</v>
      </c>
      <c r="L85">
        <f t="shared" si="14"/>
        <v>0.98443296166719574</v>
      </c>
      <c r="M85">
        <f t="shared" si="14"/>
        <v>1.0527960973284507</v>
      </c>
      <c r="N85">
        <f t="shared" si="14"/>
        <v>1.1146683949594478</v>
      </c>
      <c r="O85">
        <f t="shared" si="14"/>
        <v>1.1696683912706651</v>
      </c>
      <c r="P85">
        <f t="shared" si="14"/>
        <v>1.2174569929954897</v>
      </c>
      <c r="Q85">
        <f t="shared" si="14"/>
        <v>1.2577395675129646</v>
      </c>
      <c r="R85">
        <f t="shared" si="15"/>
        <v>1.2902677593558749</v>
      </c>
      <c r="S85">
        <f t="shared" si="15"/>
        <v>1.314841021404787</v>
      </c>
      <c r="T85">
        <f t="shared" si="15"/>
        <v>1.3313078513277312</v>
      </c>
      <c r="U85">
        <f t="shared" si="15"/>
        <v>1.3395667256424557</v>
      </c>
      <c r="W85" s="7">
        <f t="shared" si="17"/>
        <v>4.9281510754870128</v>
      </c>
    </row>
    <row r="86" spans="1:23" x14ac:dyDescent="0.25">
      <c r="A86" s="6">
        <v>0.32500000000000001</v>
      </c>
      <c r="B86">
        <f t="shared" si="14"/>
        <v>4.5153663690489149E-2</v>
      </c>
      <c r="C86">
        <f t="shared" si="14"/>
        <v>0.13518260371969876</v>
      </c>
      <c r="D86">
        <f t="shared" si="14"/>
        <v>0.22437809804419903</v>
      </c>
      <c r="E86">
        <f t="shared" si="14"/>
        <v>0.31219022678096786</v>
      </c>
      <c r="F86">
        <f t="shared" si="14"/>
        <v>0.39807759895584699</v>
      </c>
      <c r="G86">
        <f t="shared" si="14"/>
        <v>0.48151069035892902</v>
      </c>
      <c r="H86">
        <f t="shared" si="14"/>
        <v>0.56197510823739549</v>
      </c>
      <c r="I86">
        <f t="shared" si="14"/>
        <v>0.63897476269789166</v>
      </c>
      <c r="J86">
        <f t="shared" si="14"/>
        <v>0.71203492526568513</v>
      </c>
      <c r="K86">
        <f t="shared" si="14"/>
        <v>0.78070515574357602</v>
      </c>
      <c r="L86">
        <f t="shared" si="14"/>
        <v>0.84456207932549943</v>
      </c>
      <c r="M86">
        <f t="shared" si="14"/>
        <v>0.90321199684299058</v>
      </c>
      <c r="N86">
        <f t="shared" si="14"/>
        <v>0.95629331205147794</v>
      </c>
      <c r="O86">
        <f t="shared" si="14"/>
        <v>1.0034787609913725</v>
      </c>
      <c r="P86">
        <f t="shared" si="14"/>
        <v>1.0444774296792054</v>
      </c>
      <c r="Q86">
        <f t="shared" si="14"/>
        <v>1.0790365476890762</v>
      </c>
      <c r="R86">
        <f t="shared" si="15"/>
        <v>1.1069430465663805</v>
      </c>
      <c r="S86">
        <f t="shared" si="15"/>
        <v>1.1280248734656875</v>
      </c>
      <c r="T86">
        <f t="shared" si="15"/>
        <v>1.1421520519137438</v>
      </c>
      <c r="U86">
        <f t="shared" si="15"/>
        <v>1.1492374831576539</v>
      </c>
      <c r="W86" s="7">
        <f t="shared" si="17"/>
        <v>4.2279461188445921</v>
      </c>
    </row>
    <row r="87" spans="1:23" x14ac:dyDescent="0.25">
      <c r="A87" s="6">
        <v>0.375</v>
      </c>
      <c r="B87">
        <f t="shared" si="14"/>
        <v>3.8792022087770217E-2</v>
      </c>
      <c r="C87">
        <f t="shared" si="14"/>
        <v>0.1161369005474832</v>
      </c>
      <c r="D87">
        <f t="shared" si="14"/>
        <v>0.19276575639588256</v>
      </c>
      <c r="E87">
        <f t="shared" si="14"/>
        <v>0.26820614725498265</v>
      </c>
      <c r="F87">
        <f t="shared" si="14"/>
        <v>0.34199295802866142</v>
      </c>
      <c r="G87">
        <f t="shared" si="14"/>
        <v>0.41367126849189478</v>
      </c>
      <c r="H87">
        <f t="shared" si="14"/>
        <v>0.48279915802521978</v>
      </c>
      <c r="I87">
        <f t="shared" si="14"/>
        <v>0.54895043020230772</v>
      </c>
      <c r="J87">
        <f t="shared" si="14"/>
        <v>0.61171724043265663</v>
      </c>
      <c r="K87">
        <f t="shared" si="14"/>
        <v>0.6707126104591139</v>
      </c>
      <c r="L87">
        <f t="shared" si="14"/>
        <v>0.72557281420751518</v>
      </c>
      <c r="M87">
        <f t="shared" si="14"/>
        <v>0.77595962027888266</v>
      </c>
      <c r="N87">
        <f t="shared" si="14"/>
        <v>0.82156237725847314</v>
      </c>
      <c r="O87">
        <f t="shared" si="14"/>
        <v>0.86209992898505172</v>
      </c>
      <c r="P87">
        <f t="shared" si="14"/>
        <v>0.8973223479721204</v>
      </c>
      <c r="Q87">
        <f t="shared" si="14"/>
        <v>0.92701247629398109</v>
      </c>
      <c r="R87">
        <f t="shared" si="15"/>
        <v>0.95098726443655957</v>
      </c>
      <c r="S87">
        <f t="shared" si="15"/>
        <v>0.96909889985853126</v>
      </c>
      <c r="T87">
        <f t="shared" si="15"/>
        <v>0.98123571830478962</v>
      </c>
      <c r="U87">
        <f t="shared" si="15"/>
        <v>0.98732289225371173</v>
      </c>
      <c r="W87" s="7">
        <f t="shared" si="17"/>
        <v>3.6322762279568424</v>
      </c>
    </row>
    <row r="88" spans="1:23" x14ac:dyDescent="0.25">
      <c r="A88" s="6">
        <v>0.42499999999999999</v>
      </c>
      <c r="B88">
        <f t="shared" si="14"/>
        <v>3.3389504954880106E-2</v>
      </c>
      <c r="C88">
        <f t="shared" si="14"/>
        <v>9.9962657463456381E-2</v>
      </c>
      <c r="D88">
        <f t="shared" si="14"/>
        <v>0.16591950694781368</v>
      </c>
      <c r="E88">
        <f t="shared" si="14"/>
        <v>0.2308534074980029</v>
      </c>
      <c r="F88">
        <f t="shared" si="14"/>
        <v>0.29436402002441897</v>
      </c>
      <c r="G88">
        <f t="shared" si="14"/>
        <v>0.35605978048141484</v>
      </c>
      <c r="H88">
        <f t="shared" si="14"/>
        <v>0.41556031398985077</v>
      </c>
      <c r="I88">
        <f t="shared" si="14"/>
        <v>0.47249877997471229</v>
      </c>
      <c r="J88">
        <f t="shared" si="14"/>
        <v>0.52652413385924135</v>
      </c>
      <c r="K88">
        <f t="shared" si="14"/>
        <v>0.5773032913714865</v>
      </c>
      <c r="L88">
        <f t="shared" si="14"/>
        <v>0.62452318211960167</v>
      </c>
      <c r="M88">
        <f t="shared" si="14"/>
        <v>0.6678926797749174</v>
      </c>
      <c r="N88">
        <f t="shared" si="14"/>
        <v>0.70714439696256748</v>
      </c>
      <c r="O88">
        <f t="shared" si="14"/>
        <v>0.74203633379356926</v>
      </c>
      <c r="P88">
        <f t="shared" si="14"/>
        <v>0.77235336987461345</v>
      </c>
      <c r="Q88">
        <f t="shared" si="14"/>
        <v>0.79790859059682284</v>
      </c>
      <c r="R88">
        <f t="shared" si="15"/>
        <v>0.81854443952647171</v>
      </c>
      <c r="S88">
        <f t="shared" si="15"/>
        <v>0.83413368979279279</v>
      </c>
      <c r="T88">
        <f t="shared" si="15"/>
        <v>0.84458022848394243</v>
      </c>
      <c r="U88">
        <f t="shared" si="15"/>
        <v>0.84981964921506292</v>
      </c>
      <c r="W88" s="7">
        <f t="shared" si="17"/>
        <v>3.1264135918579394</v>
      </c>
    </row>
    <row r="89" spans="1:23" x14ac:dyDescent="0.25">
      <c r="A89" s="6">
        <v>0.47499999999999998</v>
      </c>
      <c r="B89">
        <f t="shared" si="14"/>
        <v>2.8812536208337035E-2</v>
      </c>
      <c r="C89">
        <f t="shared" si="14"/>
        <v>8.6259969758146163E-2</v>
      </c>
      <c r="D89">
        <f t="shared" si="14"/>
        <v>0.14317558191004562</v>
      </c>
      <c r="E89">
        <f t="shared" si="14"/>
        <v>0.19920846898875733</v>
      </c>
      <c r="F89">
        <f t="shared" si="14"/>
        <v>0.25401316961261533</v>
      </c>
      <c r="G89">
        <f t="shared" si="14"/>
        <v>0.30725179457786123</v>
      </c>
      <c r="H89">
        <f t="shared" si="14"/>
        <v>0.35859611005794489</v>
      </c>
      <c r="I89">
        <f t="shared" si="14"/>
        <v>0.40772956127421434</v>
      </c>
      <c r="J89">
        <f t="shared" si="14"/>
        <v>0.45434922416139073</v>
      </c>
      <c r="K89">
        <f t="shared" si="14"/>
        <v>0.4981676729951634</v>
      </c>
      <c r="L89">
        <f t="shared" si="14"/>
        <v>0.53891475246735954</v>
      </c>
      <c r="M89">
        <f t="shared" si="14"/>
        <v>0.57633924328325403</v>
      </c>
      <c r="N89">
        <f t="shared" si="14"/>
        <v>0.61021041101206086</v>
      </c>
      <c r="O89">
        <f t="shared" si="14"/>
        <v>0.64031942864142566</v>
      </c>
      <c r="P89">
        <f t="shared" si="14"/>
        <v>0.66648066406539908</v>
      </c>
      <c r="Q89">
        <f t="shared" si="14"/>
        <v>0.68853282456809883</v>
      </c>
      <c r="R89">
        <f t="shared" si="15"/>
        <v>0.70633995124693805</v>
      </c>
      <c r="S89">
        <f t="shared" si="15"/>
        <v>0.71979225724447149</v>
      </c>
      <c r="T89">
        <f t="shared" si="15"/>
        <v>0.72880680462087855</v>
      </c>
      <c r="U89">
        <f t="shared" si="15"/>
        <v>0.73332801569394224</v>
      </c>
      <c r="W89" s="7">
        <f t="shared" si="17"/>
        <v>2.6978508647963086</v>
      </c>
    </row>
    <row r="90" spans="1:23" x14ac:dyDescent="0.25">
      <c r="A90" s="6">
        <v>0.52500000000000002</v>
      </c>
      <c r="B90">
        <f t="shared" si="14"/>
        <v>2.4947951272380559E-2</v>
      </c>
      <c r="C90">
        <f t="shared" si="14"/>
        <v>7.4690041401511809E-2</v>
      </c>
      <c r="D90">
        <f t="shared" si="14"/>
        <v>0.12397164258844361</v>
      </c>
      <c r="E90">
        <f t="shared" si="14"/>
        <v>0.17248891737406322</v>
      </c>
      <c r="F90">
        <f t="shared" si="14"/>
        <v>0.21994274062568619</v>
      </c>
      <c r="G90">
        <f t="shared" si="14"/>
        <v>0.26604054374296887</v>
      </c>
      <c r="H90">
        <f t="shared" si="14"/>
        <v>0.31049811844061792</v>
      </c>
      <c r="I90">
        <f t="shared" si="14"/>
        <v>0.35304136898697885</v>
      </c>
      <c r="J90">
        <f t="shared" si="14"/>
        <v>0.3934080020953668</v>
      </c>
      <c r="K90">
        <f t="shared" si="14"/>
        <v>0.43134914404940083</v>
      </c>
      <c r="L90">
        <f t="shared" si="14"/>
        <v>0.46663087509222462</v>
      </c>
      <c r="M90">
        <f t="shared" si="14"/>
        <v>0.49903567161959267</v>
      </c>
      <c r="N90">
        <f t="shared" si="14"/>
        <v>0.52836374728522584</v>
      </c>
      <c r="O90">
        <f t="shared" si="14"/>
        <v>0.55443428475007028</v>
      </c>
      <c r="P90">
        <f t="shared" si="14"/>
        <v>0.57708655048132207</v>
      </c>
      <c r="Q90">
        <f t="shared" si="14"/>
        <v>0.59618088572810535</v>
      </c>
      <c r="R90">
        <f t="shared" si="15"/>
        <v>0.61159956756411282</v>
      </c>
      <c r="S90">
        <f t="shared" si="15"/>
        <v>0.62324753468859329</v>
      </c>
      <c r="T90">
        <f t="shared" si="15"/>
        <v>0.63105297351088252</v>
      </c>
      <c r="U90">
        <f t="shared" si="15"/>
        <v>0.63496776090506912</v>
      </c>
      <c r="W90" s="7">
        <f t="shared" si="17"/>
        <v>2.3359919247793539</v>
      </c>
    </row>
    <row r="91" spans="1:23" x14ac:dyDescent="0.25">
      <c r="A91" s="6">
        <v>0.57499999999999996</v>
      </c>
      <c r="B91">
        <f t="shared" si="14"/>
        <v>2.1700199108979697E-2</v>
      </c>
      <c r="C91">
        <f t="shared" si="14"/>
        <v>6.496680838338377E-2</v>
      </c>
      <c r="D91">
        <f t="shared" si="14"/>
        <v>0.10783287568044825</v>
      </c>
      <c r="E91">
        <f t="shared" si="14"/>
        <v>0.15003411744087289</v>
      </c>
      <c r="F91">
        <f t="shared" si="14"/>
        <v>0.19131034897586774</v>
      </c>
      <c r="G91">
        <f t="shared" si="14"/>
        <v>0.23140708859227979</v>
      </c>
      <c r="H91">
        <f t="shared" si="14"/>
        <v>0.27007712655685479</v>
      </c>
      <c r="I91">
        <f t="shared" si="14"/>
        <v>0.30708204922644872</v>
      </c>
      <c r="J91">
        <f t="shared" si="14"/>
        <v>0.34219370894741802</v>
      </c>
      <c r="K91">
        <f t="shared" si="14"/>
        <v>0.37519563066177131</v>
      </c>
      <c r="L91">
        <f t="shared" si="14"/>
        <v>0.40588434654788696</v>
      </c>
      <c r="M91">
        <f t="shared" si="14"/>
        <v>0.43407065046729343</v>
      </c>
      <c r="N91">
        <f t="shared" si="14"/>
        <v>0.45958076448343055</v>
      </c>
      <c r="O91">
        <f t="shared" si="14"/>
        <v>0.48225741026041491</v>
      </c>
      <c r="P91">
        <f t="shared" si="14"/>
        <v>0.50196077873628164</v>
      </c>
      <c r="Q91">
        <f t="shared" si="14"/>
        <v>0.5185693920923421</v>
      </c>
      <c r="R91">
        <f t="shared" si="15"/>
        <v>0.53198085270433171</v>
      </c>
      <c r="S91">
        <f t="shared" si="15"/>
        <v>0.54211247445781441</v>
      </c>
      <c r="T91">
        <f t="shared" si="15"/>
        <v>0.54890179253557392</v>
      </c>
      <c r="U91">
        <f t="shared" si="15"/>
        <v>0.55230694853398332</v>
      </c>
      <c r="W91" s="7">
        <f t="shared" si="17"/>
        <v>2.0318898867178872</v>
      </c>
    </row>
    <row r="92" spans="1:23" x14ac:dyDescent="0.25">
      <c r="A92" s="6">
        <v>0.625</v>
      </c>
      <c r="B92">
        <f t="shared" si="14"/>
        <v>1.8988979738803383E-2</v>
      </c>
      <c r="C92">
        <f t="shared" si="14"/>
        <v>5.6849865841843907E-2</v>
      </c>
      <c r="D92">
        <f t="shared" si="14"/>
        <v>9.4360253617470718E-2</v>
      </c>
      <c r="E92">
        <f t="shared" si="14"/>
        <v>0.13128887905157741</v>
      </c>
      <c r="F92">
        <f t="shared" si="14"/>
        <v>0.16740806488834861</v>
      </c>
      <c r="G92">
        <f t="shared" si="14"/>
        <v>0.20249512433625258</v>
      </c>
      <c r="H92">
        <f t="shared" si="14"/>
        <v>0.23633373400616164</v>
      </c>
      <c r="I92">
        <f t="shared" si="14"/>
        <v>0.26871526761698133</v>
      </c>
      <c r="J92">
        <f t="shared" si="14"/>
        <v>0.29944008224604829</v>
      </c>
      <c r="K92">
        <f t="shared" si="14"/>
        <v>0.32831874919413667</v>
      </c>
      <c r="L92">
        <f t="shared" si="14"/>
        <v>0.3551732218763804</v>
      </c>
      <c r="M92">
        <f t="shared" si="14"/>
        <v>0.37983793353867484</v>
      </c>
      <c r="N92">
        <f t="shared" si="14"/>
        <v>0.40216081803177334</v>
      </c>
      <c r="O92">
        <f t="shared" si="14"/>
        <v>0.4220042473496633</v>
      </c>
      <c r="P92">
        <f t="shared" si="14"/>
        <v>0.43924588015199023</v>
      </c>
      <c r="Q92">
        <f t="shared" si="14"/>
        <v>0.45377941603910316</v>
      </c>
      <c r="R92">
        <f t="shared" si="15"/>
        <v>0.46551525092936674</v>
      </c>
      <c r="S92">
        <f t="shared" si="15"/>
        <v>0.4743810294981215</v>
      </c>
      <c r="T92">
        <f t="shared" si="15"/>
        <v>0.48032209127232045</v>
      </c>
      <c r="U92">
        <f t="shared" si="15"/>
        <v>0.48330180763052222</v>
      </c>
      <c r="W92" s="7">
        <f t="shared" si="17"/>
        <v>1.7780258926011114</v>
      </c>
    </row>
    <row r="93" spans="1:23" x14ac:dyDescent="0.25">
      <c r="A93" s="6">
        <v>0.67500000000000004</v>
      </c>
      <c r="B93">
        <f t="shared" si="14"/>
        <v>1.6747258841363622E-2</v>
      </c>
      <c r="C93">
        <f t="shared" si="14"/>
        <v>5.0138524104305165E-2</v>
      </c>
      <c r="D93">
        <f t="shared" si="14"/>
        <v>8.3220668693392535E-2</v>
      </c>
      <c r="E93">
        <f t="shared" si="14"/>
        <v>0.1157897301863046</v>
      </c>
      <c r="F93">
        <f t="shared" si="14"/>
        <v>0.14764490948862558</v>
      </c>
      <c r="G93">
        <f t="shared" si="14"/>
        <v>0.17858980882703468</v>
      </c>
      <c r="H93">
        <f t="shared" si="14"/>
        <v>0.20843364260688726</v>
      </c>
      <c r="I93">
        <f t="shared" si="14"/>
        <v>0.23699241366884888</v>
      </c>
      <c r="J93">
        <f t="shared" si="14"/>
        <v>0.26409004769256739</v>
      </c>
      <c r="K93">
        <f t="shared" si="14"/>
        <v>0.28955947875340893</v>
      </c>
      <c r="L93">
        <f t="shared" si="14"/>
        <v>0.31324367933943809</v>
      </c>
      <c r="M93">
        <f t="shared" si="14"/>
        <v>0.33499662847824602</v>
      </c>
      <c r="N93">
        <f t="shared" si="14"/>
        <v>0.35468421200480266</v>
      </c>
      <c r="O93">
        <f t="shared" si="14"/>
        <v>0.37218504941988056</v>
      </c>
      <c r="P93">
        <f t="shared" si="14"/>
        <v>0.38739124224119698</v>
      </c>
      <c r="Q93">
        <f t="shared" si="14"/>
        <v>0.40020903923343626</v>
      </c>
      <c r="R93">
        <f t="shared" si="15"/>
        <v>0.41055941441579119</v>
      </c>
      <c r="S93">
        <f t="shared" si="15"/>
        <v>0.41837855428341347</v>
      </c>
      <c r="T93">
        <f t="shared" si="15"/>
        <v>0.42361825123889146</v>
      </c>
      <c r="U93">
        <f t="shared" si="15"/>
        <v>0.42624620080811859</v>
      </c>
      <c r="W93" s="7">
        <f t="shared" si="17"/>
        <v>1.5681232093364614</v>
      </c>
    </row>
    <row r="94" spans="1:23" x14ac:dyDescent="0.25">
      <c r="A94" s="6">
        <v>0.72499999999999998</v>
      </c>
      <c r="B94">
        <f t="shared" si="14"/>
        <v>1.4919610345743134E-2</v>
      </c>
      <c r="C94">
        <f t="shared" si="14"/>
        <v>4.4666846678174006E-2</v>
      </c>
      <c r="D94">
        <f t="shared" si="14"/>
        <v>7.4138697047600177E-2</v>
      </c>
      <c r="E94">
        <f t="shared" si="14"/>
        <v>0.1031534576961094</v>
      </c>
      <c r="F94">
        <f t="shared" si="14"/>
        <v>0.13153224297591656</v>
      </c>
      <c r="G94">
        <f t="shared" si="14"/>
        <v>0.15910008823886804</v>
      </c>
      <c r="H94">
        <f t="shared" si="14"/>
        <v>0.18568702855167882</v>
      </c>
      <c r="I94">
        <f t="shared" si="14"/>
        <v>0.21112914658626569</v>
      </c>
      <c r="J94">
        <f t="shared" si="14"/>
        <v>0.23526958322458269</v>
      </c>
      <c r="K94">
        <f t="shared" si="14"/>
        <v>0.25795950464724471</v>
      </c>
      <c r="L94">
        <f t="shared" si="14"/>
        <v>0.27905901994351662</v>
      </c>
      <c r="M94">
        <f t="shared" si="14"/>
        <v>0.29843804358529596</v>
      </c>
      <c r="N94">
        <f t="shared" si="14"/>
        <v>0.31597709744765201</v>
      </c>
      <c r="O94">
        <f t="shared" si="14"/>
        <v>0.33156804743119606</v>
      </c>
      <c r="P94">
        <f t="shared" si="14"/>
        <v>0.34511477014476249</v>
      </c>
      <c r="Q94">
        <f t="shared" si="14"/>
        <v>0.35653374553807993</v>
      </c>
      <c r="R94">
        <f t="shared" si="15"/>
        <v>0.36575457183065369</v>
      </c>
      <c r="S94">
        <f t="shared" si="15"/>
        <v>0.37272039956215441</v>
      </c>
      <c r="T94">
        <f t="shared" si="15"/>
        <v>0.37738828208824443</v>
      </c>
      <c r="U94">
        <f t="shared" si="15"/>
        <v>0.37972944036092204</v>
      </c>
      <c r="W94" s="7">
        <f t="shared" si="17"/>
        <v>1.3969920378630292</v>
      </c>
    </row>
    <row r="95" spans="1:23" x14ac:dyDescent="0.25">
      <c r="A95" s="6">
        <v>0.77500000000000002</v>
      </c>
      <c r="B95">
        <f t="shared" si="14"/>
        <v>1.3460846032817133E-2</v>
      </c>
      <c r="C95">
        <f t="shared" si="14"/>
        <v>4.0299547506473542E-2</v>
      </c>
      <c r="D95">
        <f t="shared" si="14"/>
        <v>6.688978886879314E-2</v>
      </c>
      <c r="E95">
        <f t="shared" si="14"/>
        <v>9.3067632439624695E-2</v>
      </c>
      <c r="F95">
        <f t="shared" si="14"/>
        <v>0.11867168310833769</v>
      </c>
      <c r="G95">
        <f t="shared" si="14"/>
        <v>0.1435440833883487</v>
      </c>
      <c r="H95">
        <f t="shared" si="14"/>
        <v>0.16753148666101902</v>
      </c>
      <c r="I95">
        <f t="shared" si="14"/>
        <v>0.1904860026085517</v>
      </c>
      <c r="J95">
        <f t="shared" si="14"/>
        <v>0.21226610900697901</v>
      </c>
      <c r="K95">
        <f t="shared" si="14"/>
        <v>0.23273752425773428</v>
      </c>
      <c r="L95">
        <f t="shared" si="14"/>
        <v>0.2517740352783604</v>
      </c>
      <c r="M95">
        <f t="shared" si="14"/>
        <v>0.26925827564813271</v>
      </c>
      <c r="N95">
        <f t="shared" si="14"/>
        <v>0.28508244921107184</v>
      </c>
      <c r="O95">
        <f t="shared" si="14"/>
        <v>0.29914899467509048</v>
      </c>
      <c r="P95">
        <f t="shared" si="14"/>
        <v>0.31137118710980194</v>
      </c>
      <c r="Q95">
        <f t="shared" ref="Q95:U99" si="18">Q$101 * $W95 *$R$27</f>
        <v>0.32167367263455493</v>
      </c>
      <c r="R95">
        <f t="shared" si="15"/>
        <v>0.32999293300016508</v>
      </c>
      <c r="S95">
        <f t="shared" si="15"/>
        <v>0.3362776772000437</v>
      </c>
      <c r="T95">
        <f t="shared" si="15"/>
        <v>0.34048915769630905</v>
      </c>
      <c r="U95">
        <f t="shared" si="15"/>
        <v>0.34260140931124217</v>
      </c>
      <c r="W95" s="7">
        <f t="shared" si="17"/>
        <v>1.260401196477027</v>
      </c>
    </row>
    <row r="96" spans="1:23" x14ac:dyDescent="0.25">
      <c r="A96" s="6">
        <v>0.82499999999999996</v>
      </c>
      <c r="B96">
        <f t="shared" ref="B96:P99" si="19">B$101 * $W96 *$R$27</f>
        <v>1.2334898266176397E-2</v>
      </c>
      <c r="C96">
        <f t="shared" si="19"/>
        <v>3.6928646048948313E-2</v>
      </c>
      <c r="D96">
        <f t="shared" si="19"/>
        <v>6.1294716448807511E-2</v>
      </c>
      <c r="E96">
        <f t="shared" si="19"/>
        <v>8.5282884539198286E-2</v>
      </c>
      <c r="F96">
        <f t="shared" si="19"/>
        <v>0.10874525528696799</v>
      </c>
      <c r="G96">
        <f t="shared" si="19"/>
        <v>0.13153717537442666</v>
      </c>
      <c r="H96">
        <f t="shared" si="19"/>
        <v>0.15351812503515255</v>
      </c>
      <c r="I96">
        <f t="shared" si="19"/>
        <v>0.17455258440507984</v>
      </c>
      <c r="J96">
        <f t="shared" si="19"/>
        <v>0.1945108690475254</v>
      </c>
      <c r="K96">
        <f t="shared" si="19"/>
        <v>0.21326992950086543</v>
      </c>
      <c r="L96">
        <f t="shared" si="19"/>
        <v>0.23071410991938449</v>
      </c>
      <c r="M96">
        <f t="shared" si="19"/>
        <v>0.24673586113002369</v>
      </c>
      <c r="N96">
        <f t="shared" si="19"/>
        <v>0.26123640370879669</v>
      </c>
      <c r="O96">
        <f t="shared" si="19"/>
        <v>0.27412633698878547</v>
      </c>
      <c r="P96">
        <f t="shared" si="19"/>
        <v>0.28532619024498129</v>
      </c>
      <c r="Q96">
        <f t="shared" si="18"/>
        <v>0.29476691265773047</v>
      </c>
      <c r="R96">
        <f t="shared" si="18"/>
        <v>0.30239029903399961</v>
      </c>
      <c r="S96">
        <f t="shared" si="18"/>
        <v>0.30814934866174587</v>
      </c>
      <c r="T96">
        <f t="shared" si="18"/>
        <v>0.3120085550849358</v>
      </c>
      <c r="U96">
        <f t="shared" si="18"/>
        <v>0.31394412501265412</v>
      </c>
      <c r="W96" s="7">
        <f t="shared" si="17"/>
        <v>1.15497350576689</v>
      </c>
    </row>
    <row r="97" spans="1:23" x14ac:dyDescent="0.25">
      <c r="A97" s="6">
        <v>0.875</v>
      </c>
      <c r="B97">
        <f t="shared" si="19"/>
        <v>1.1513928227512075E-2</v>
      </c>
      <c r="C97">
        <f t="shared" si="19"/>
        <v>3.4470797486243952E-2</v>
      </c>
      <c r="D97">
        <f t="shared" si="19"/>
        <v>5.7215142815769782E-2</v>
      </c>
      <c r="E97">
        <f t="shared" si="19"/>
        <v>7.9606737763870755E-2</v>
      </c>
      <c r="F97">
        <f t="shared" si="19"/>
        <v>0.10150753070173087</v>
      </c>
      <c r="G97">
        <f t="shared" si="19"/>
        <v>0.12278249595813562</v>
      </c>
      <c r="H97">
        <f t="shared" si="19"/>
        <v>0.14330046629763532</v>
      </c>
      <c r="I97">
        <f t="shared" si="19"/>
        <v>0.16293494161016958</v>
      </c>
      <c r="J97">
        <f t="shared" si="19"/>
        <v>0.18156486882631095</v>
      </c>
      <c r="K97">
        <f t="shared" si="19"/>
        <v>0.19907538824969245</v>
      </c>
      <c r="L97">
        <f t="shared" si="19"/>
        <v>0.21535854170523047</v>
      </c>
      <c r="M97">
        <f t="shared" si="19"/>
        <v>0.23031393813717352</v>
      </c>
      <c r="N97">
        <f t="shared" si="19"/>
        <v>0.24384937255334477</v>
      </c>
      <c r="O97">
        <f t="shared" si="19"/>
        <v>0.25588139449957975</v>
      </c>
      <c r="P97">
        <f t="shared" si="19"/>
        <v>0.26633582255952676</v>
      </c>
      <c r="Q97">
        <f t="shared" si="18"/>
        <v>0.27514820170774601</v>
      </c>
      <c r="R97">
        <f t="shared" si="18"/>
        <v>0.28226420069637526</v>
      </c>
      <c r="S97">
        <f t="shared" si="18"/>
        <v>0.28763994702533996</v>
      </c>
      <c r="T97">
        <f t="shared" si="18"/>
        <v>0.29124229743090491</v>
      </c>
      <c r="U97">
        <f t="shared" si="18"/>
        <v>0.29304904222491662</v>
      </c>
      <c r="W97" s="7">
        <f t="shared" si="17"/>
        <v>1.0781022885728437</v>
      </c>
    </row>
    <row r="98" spans="1:23" x14ac:dyDescent="0.25">
      <c r="A98" s="6">
        <v>0.92500000000000004</v>
      </c>
      <c r="B98">
        <f t="shared" si="19"/>
        <v>1.0977637607772433E-2</v>
      </c>
      <c r="C98">
        <f t="shared" si="19"/>
        <v>3.2865232037030449E-2</v>
      </c>
      <c r="D98">
        <f t="shared" si="19"/>
        <v>5.4550201381981508E-2</v>
      </c>
      <c r="E98">
        <f t="shared" si="19"/>
        <v>7.5898850595629966E-2</v>
      </c>
      <c r="F98">
        <f t="shared" si="19"/>
        <v>9.6779558156427373E-2</v>
      </c>
      <c r="G98">
        <f t="shared" si="19"/>
        <v>0.11706358755872164</v>
      </c>
      <c r="H98">
        <f t="shared" si="19"/>
        <v>0.13662588101612325</v>
      </c>
      <c r="I98">
        <f t="shared" si="19"/>
        <v>0.15534583048434475</v>
      </c>
      <c r="J98">
        <f t="shared" si="19"/>
        <v>0.17310802124989966</v>
      </c>
      <c r="K98">
        <f t="shared" si="19"/>
        <v>0.18980294350019045</v>
      </c>
      <c r="L98">
        <f t="shared" si="19"/>
        <v>0.2053276674879192</v>
      </c>
      <c r="M98">
        <f t="shared" si="19"/>
        <v>0.21958647812720683</v>
      </c>
      <c r="N98">
        <f t="shared" si="19"/>
        <v>0.23249146510892657</v>
      </c>
      <c r="O98">
        <f t="shared" si="19"/>
        <v>0.24396306489699238</v>
      </c>
      <c r="P98">
        <f t="shared" si="19"/>
        <v>0.25393055126401687</v>
      </c>
      <c r="Q98">
        <f t="shared" si="18"/>
        <v>0.26233247134202181</v>
      </c>
      <c r="R98">
        <f t="shared" si="18"/>
        <v>0.26911702449980424</v>
      </c>
      <c r="S98">
        <f t="shared" si="18"/>
        <v>0.27424238171105364</v>
      </c>
      <c r="T98">
        <f t="shared" si="18"/>
        <v>0.27767694344420846</v>
      </c>
      <c r="U98">
        <f t="shared" si="18"/>
        <v>0.27939953448407606</v>
      </c>
      <c r="W98" s="7">
        <f t="shared" si="17"/>
        <v>1.0278869204502661</v>
      </c>
    </row>
    <row r="99" spans="1:23" x14ac:dyDescent="0.25">
      <c r="A99" s="6">
        <v>0.97499999999999998</v>
      </c>
      <c r="B99">
        <f t="shared" si="19"/>
        <v>1.0712766735802199E-2</v>
      </c>
      <c r="C99">
        <f t="shared" si="19"/>
        <v>3.2072252438123942E-2</v>
      </c>
      <c r="D99">
        <f t="shared" si="19"/>
        <v>5.3234002039058467E-2</v>
      </c>
      <c r="E99">
        <f t="shared" si="19"/>
        <v>7.4067546315320199E-2</v>
      </c>
      <c r="F99">
        <f t="shared" si="19"/>
        <v>9.4444439538589484E-2</v>
      </c>
      <c r="G99">
        <f t="shared" si="19"/>
        <v>0.11423905138614029</v>
      </c>
      <c r="H99">
        <f t="shared" si="19"/>
        <v>0.13332934149355605</v>
      </c>
      <c r="I99">
        <f t="shared" si="19"/>
        <v>0.15159761187415893</v>
      </c>
      <c r="J99">
        <f t="shared" si="19"/>
        <v>0.16893123256623616</v>
      </c>
      <c r="K99">
        <f t="shared" si="19"/>
        <v>0.18522333603420724</v>
      </c>
      <c r="L99">
        <f t="shared" si="19"/>
        <v>0.20037347604251809</v>
      </c>
      <c r="M99">
        <f t="shared" si="19"/>
        <v>0.21428824694008455</v>
      </c>
      <c r="N99">
        <f t="shared" si="19"/>
        <v>0.22688185953719242</v>
      </c>
      <c r="O99">
        <f t="shared" si="19"/>
        <v>0.23807667002437924</v>
      </c>
      <c r="P99">
        <f t="shared" si="19"/>
        <v>0.24780365867233928</v>
      </c>
      <c r="Q99">
        <f t="shared" si="18"/>
        <v>0.25600285536150597</v>
      </c>
      <c r="R99">
        <f t="shared" si="18"/>
        <v>0.26262370931778101</v>
      </c>
      <c r="S99">
        <f t="shared" si="18"/>
        <v>0.26762540077486657</v>
      </c>
      <c r="T99">
        <f t="shared" si="18"/>
        <v>0.27097709264169856</v>
      </c>
      <c r="U99">
        <f t="shared" si="18"/>
        <v>0.27265812062336736</v>
      </c>
      <c r="W99" s="7">
        <f t="shared" si="17"/>
        <v>1.0030858371357927</v>
      </c>
    </row>
    <row r="101" spans="1:23" x14ac:dyDescent="0.25">
      <c r="B101" s="2">
        <f>SIN($A$27*PI()*B$79/$B$27)</f>
        <v>3.925981575906861E-2</v>
      </c>
      <c r="C101" s="2">
        <f t="shared" ref="C101:U101" si="20">SIN($A$27*PI()*C$79/$B$27)</f>
        <v>0.11753739745783764</v>
      </c>
      <c r="D101" s="2">
        <f t="shared" si="20"/>
        <v>0.19509032201612825</v>
      </c>
      <c r="E101" s="2">
        <f t="shared" si="20"/>
        <v>0.27144044986507426</v>
      </c>
      <c r="F101" s="2">
        <f t="shared" si="20"/>
        <v>0.34611705707749296</v>
      </c>
      <c r="G101" s="2">
        <f t="shared" si="20"/>
        <v>0.41865973753742813</v>
      </c>
      <c r="H101" s="2">
        <f t="shared" si="20"/>
        <v>0.48862124149695491</v>
      </c>
      <c r="I101" s="2">
        <f t="shared" si="20"/>
        <v>0.55557023301960218</v>
      </c>
      <c r="J101" s="2">
        <f t="shared" si="20"/>
        <v>0.61909394930983397</v>
      </c>
      <c r="K101" s="2">
        <f t="shared" si="20"/>
        <v>0.67880074553294167</v>
      </c>
      <c r="L101" s="2">
        <f t="shared" si="20"/>
        <v>0.73432250943568556</v>
      </c>
      <c r="M101" s="2">
        <f t="shared" si="20"/>
        <v>0.78531693088074483</v>
      </c>
      <c r="N101" s="2">
        <f t="shared" si="20"/>
        <v>0.83146961230254524</v>
      </c>
      <c r="O101" s="2">
        <f t="shared" si="20"/>
        <v>0.87249600707279706</v>
      </c>
      <c r="P101" s="2">
        <f t="shared" si="20"/>
        <v>0.90814317382508125</v>
      </c>
      <c r="Q101" s="2">
        <f t="shared" si="20"/>
        <v>0.93819133592248416</v>
      </c>
      <c r="R101" s="2">
        <f t="shared" si="20"/>
        <v>0.96245523645364728</v>
      </c>
      <c r="S101" s="2">
        <f t="shared" si="20"/>
        <v>0.98078528040323043</v>
      </c>
      <c r="T101" s="2">
        <f t="shared" si="20"/>
        <v>0.99306845695492629</v>
      </c>
      <c r="U101" s="2">
        <f t="shared" si="20"/>
        <v>0.9992290362407229</v>
      </c>
      <c r="V101" s="2"/>
      <c r="W101" s="2" t="s">
        <v>9</v>
      </c>
    </row>
  </sheetData>
  <pageMargins left="0.70866141732283472" right="0.70866141732283472" top="0.74803149606299213" bottom="0.74803149606299213" header="0.31496062992125984" footer="0.31496062992125984"/>
  <pageSetup paperSize="9" scale="39" orientation="portrait" r:id="rId1"/>
  <headerFooter>
    <oddHeader>&amp;L&amp;Z&amp;F&amp;C&amp;A&amp;R&amp;D &amp;T</oddHeader>
    <oddFooter>Page &amp;P of &amp;N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6146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12</xdr:col>
                <xdr:colOff>600075</xdr:colOff>
                <xdr:row>24</xdr:row>
                <xdr:rowOff>161925</xdr:rowOff>
              </to>
            </anchor>
          </objectPr>
        </oleObject>
      </mc:Choice>
      <mc:Fallback>
        <oleObject progId="Word.Document.12" shapeId="614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7"/>
  <sheetViews>
    <sheetView tabSelected="1" zoomScaleNormal="100" workbookViewId="0">
      <selection activeCell="I2" sqref="I2"/>
    </sheetView>
  </sheetViews>
  <sheetFormatPr defaultRowHeight="15" x14ac:dyDescent="0.25"/>
  <cols>
    <col min="1" max="1" width="9.140625" style="5"/>
  </cols>
  <sheetData>
    <row r="1" spans="1:22" x14ac:dyDescent="0.25">
      <c r="A1" s="10" t="s">
        <v>10</v>
      </c>
      <c r="B1" s="15" t="s">
        <v>22</v>
      </c>
      <c r="E1" s="13" t="s">
        <v>35</v>
      </c>
      <c r="M1" s="19"/>
    </row>
    <row r="2" spans="1:22" x14ac:dyDescent="0.25">
      <c r="A2" s="9"/>
    </row>
    <row r="3" spans="1:22" x14ac:dyDescent="0.25">
      <c r="A3" s="10" t="s">
        <v>11</v>
      </c>
    </row>
    <row r="4" spans="1:22" x14ac:dyDescent="0.25">
      <c r="A4" s="6" t="s">
        <v>15</v>
      </c>
      <c r="B4" s="4">
        <v>0</v>
      </c>
      <c r="C4" s="6">
        <v>0.05</v>
      </c>
      <c r="D4" s="6">
        <v>0.1</v>
      </c>
      <c r="E4" s="6">
        <v>0.15000000000000002</v>
      </c>
      <c r="F4" s="6">
        <v>0.2</v>
      </c>
      <c r="G4" s="6">
        <v>0.25</v>
      </c>
      <c r="H4" s="6">
        <v>0.3</v>
      </c>
      <c r="I4" s="6">
        <v>0.35</v>
      </c>
      <c r="J4" s="6">
        <v>0.39999999999999997</v>
      </c>
      <c r="K4" s="6">
        <v>0.44999999999999996</v>
      </c>
      <c r="L4" s="6">
        <v>0.49999999999999994</v>
      </c>
      <c r="M4" s="6">
        <v>0.54999999999999993</v>
      </c>
      <c r="N4" s="6">
        <v>0.6</v>
      </c>
      <c r="O4" s="6">
        <v>0.65</v>
      </c>
      <c r="P4" s="6">
        <v>0.70000000000000007</v>
      </c>
      <c r="Q4" s="6">
        <v>0.75000000000000011</v>
      </c>
      <c r="R4" s="6">
        <v>0.80000000000000016</v>
      </c>
      <c r="S4" s="6">
        <v>0.8500000000000002</v>
      </c>
      <c r="T4" s="6">
        <v>0.90000000000000024</v>
      </c>
      <c r="U4" s="6">
        <v>0.95000000000000029</v>
      </c>
      <c r="V4" s="6">
        <v>1</v>
      </c>
    </row>
    <row r="5" spans="1:22" x14ac:dyDescent="0.25">
      <c r="A5" s="6">
        <v>0</v>
      </c>
      <c r="B5" s="14">
        <v>0</v>
      </c>
      <c r="C5" s="14">
        <v>7.8460000000000002E-2</v>
      </c>
      <c r="D5" s="14">
        <v>0.15640000000000001</v>
      </c>
      <c r="E5" s="14">
        <v>0.2334</v>
      </c>
      <c r="F5" s="14">
        <v>0.309</v>
      </c>
      <c r="G5" s="14">
        <v>0.38269999999999998</v>
      </c>
      <c r="H5" s="14">
        <v>0.45400000000000001</v>
      </c>
      <c r="I5" s="14">
        <v>0.52249999999999996</v>
      </c>
      <c r="J5" s="14">
        <v>0.58779999999999999</v>
      </c>
      <c r="K5" s="14">
        <v>0.64939999999999998</v>
      </c>
      <c r="L5" s="14">
        <v>0.70709999999999995</v>
      </c>
      <c r="M5" s="14">
        <v>0.76039999999999996</v>
      </c>
      <c r="N5" s="14">
        <v>0.80900000000000005</v>
      </c>
      <c r="O5" s="14">
        <v>0.85260000000000002</v>
      </c>
      <c r="P5" s="14">
        <v>0.89100000000000001</v>
      </c>
      <c r="Q5" s="14">
        <v>0.92390000000000005</v>
      </c>
      <c r="R5" s="14">
        <v>0.95109999999999995</v>
      </c>
      <c r="S5" s="14">
        <v>0.97240000000000004</v>
      </c>
      <c r="T5" s="14">
        <v>0.98770000000000002</v>
      </c>
      <c r="U5" s="14">
        <v>0.99690000000000001</v>
      </c>
      <c r="V5" s="14">
        <v>1</v>
      </c>
    </row>
    <row r="6" spans="1:22" x14ac:dyDescent="0.25">
      <c r="A6" s="6">
        <v>0.05</v>
      </c>
      <c r="B6" s="14">
        <v>0</v>
      </c>
      <c r="C6" s="14">
        <v>6.6989999999999994E-2</v>
      </c>
      <c r="D6" s="14">
        <v>0.1336</v>
      </c>
      <c r="E6" s="14">
        <v>0.1993</v>
      </c>
      <c r="F6" s="14">
        <v>0.26390000000000002</v>
      </c>
      <c r="G6" s="14">
        <v>0.32679999999999998</v>
      </c>
      <c r="H6" s="14">
        <v>0.3876</v>
      </c>
      <c r="I6" s="14">
        <v>0.4461</v>
      </c>
      <c r="J6" s="14">
        <v>0.50190000000000001</v>
      </c>
      <c r="K6" s="14">
        <v>0.55449999999999999</v>
      </c>
      <c r="L6" s="14">
        <v>0.6038</v>
      </c>
      <c r="M6" s="14">
        <v>0.64929999999999999</v>
      </c>
      <c r="N6" s="14">
        <v>0.69079999999999997</v>
      </c>
      <c r="O6" s="14">
        <v>0.72799999999999998</v>
      </c>
      <c r="P6" s="14">
        <v>0.76080000000000003</v>
      </c>
      <c r="Q6" s="14">
        <v>0.78890000000000005</v>
      </c>
      <c r="R6" s="14">
        <v>0.81210000000000004</v>
      </c>
      <c r="S6" s="14">
        <v>0.83030000000000004</v>
      </c>
      <c r="T6" s="14">
        <v>0.84340000000000004</v>
      </c>
      <c r="U6" s="14">
        <v>0.85129999999999995</v>
      </c>
      <c r="V6" s="14">
        <v>0.85389999999999999</v>
      </c>
    </row>
    <row r="7" spans="1:22" x14ac:dyDescent="0.25">
      <c r="A7" s="6">
        <v>0.1</v>
      </c>
      <c r="B7" s="14">
        <v>0</v>
      </c>
      <c r="C7" s="14">
        <v>5.7189999999999998E-2</v>
      </c>
      <c r="D7" s="14">
        <v>0.114</v>
      </c>
      <c r="E7" s="14">
        <v>0.17019999999999999</v>
      </c>
      <c r="F7" s="14">
        <v>0.22520000000000001</v>
      </c>
      <c r="G7" s="14">
        <v>0.27889999999999998</v>
      </c>
      <c r="H7" s="14">
        <v>0.33090000000000003</v>
      </c>
      <c r="I7" s="14">
        <v>0.38090000000000002</v>
      </c>
      <c r="J7" s="14">
        <v>0.4284</v>
      </c>
      <c r="K7" s="14">
        <v>0.47339999999999999</v>
      </c>
      <c r="L7" s="14">
        <v>0.51539999999999997</v>
      </c>
      <c r="M7" s="14">
        <v>0.55430000000000001</v>
      </c>
      <c r="N7" s="14">
        <v>0.5897</v>
      </c>
      <c r="O7" s="14">
        <v>0.62150000000000005</v>
      </c>
      <c r="P7" s="14">
        <v>0.64949999999999997</v>
      </c>
      <c r="Q7" s="14">
        <v>0.6734</v>
      </c>
      <c r="R7" s="14">
        <v>0.69320000000000004</v>
      </c>
      <c r="S7" s="14">
        <v>0.70879999999999999</v>
      </c>
      <c r="T7" s="14">
        <v>0.71989999999999998</v>
      </c>
      <c r="U7" s="14">
        <v>0.72670000000000001</v>
      </c>
      <c r="V7" s="14">
        <v>0.72889999999999999</v>
      </c>
    </row>
    <row r="8" spans="1:22" x14ac:dyDescent="0.25">
      <c r="A8" s="6">
        <v>0.15000000000000002</v>
      </c>
      <c r="B8" s="14">
        <v>0</v>
      </c>
      <c r="C8" s="14">
        <v>4.8800000000000003E-2</v>
      </c>
      <c r="D8" s="14">
        <v>9.7309999999999994E-2</v>
      </c>
      <c r="E8" s="14">
        <v>0.1452</v>
      </c>
      <c r="F8" s="14">
        <v>0.19220000000000001</v>
      </c>
      <c r="G8" s="14">
        <v>0.23799999999999999</v>
      </c>
      <c r="H8" s="14">
        <v>0.28239999999999998</v>
      </c>
      <c r="I8" s="14">
        <v>0.32500000000000001</v>
      </c>
      <c r="J8" s="14">
        <v>0.36559999999999998</v>
      </c>
      <c r="K8" s="14">
        <v>0.40400000000000003</v>
      </c>
      <c r="L8" s="14">
        <v>0.43980000000000002</v>
      </c>
      <c r="M8" s="14">
        <v>0.47299999999999998</v>
      </c>
      <c r="N8" s="14">
        <v>0.50319999999999998</v>
      </c>
      <c r="O8" s="14">
        <v>0.53039999999999998</v>
      </c>
      <c r="P8" s="14">
        <v>0.55420000000000003</v>
      </c>
      <c r="Q8" s="14">
        <v>0.57469999999999999</v>
      </c>
      <c r="R8" s="14">
        <v>0.59160000000000001</v>
      </c>
      <c r="S8" s="14">
        <v>0.6048</v>
      </c>
      <c r="T8" s="14">
        <v>0.61439999999999995</v>
      </c>
      <c r="U8" s="14">
        <v>0.62009999999999998</v>
      </c>
      <c r="V8" s="14">
        <v>0.622</v>
      </c>
    </row>
    <row r="9" spans="1:22" x14ac:dyDescent="0.25">
      <c r="A9" s="6">
        <v>0.2</v>
      </c>
      <c r="B9" s="14">
        <v>0</v>
      </c>
      <c r="C9" s="14">
        <v>4.163E-2</v>
      </c>
      <c r="D9" s="14">
        <v>8.3000000000000004E-2</v>
      </c>
      <c r="E9" s="14">
        <v>0.1239</v>
      </c>
      <c r="F9" s="14">
        <v>0.16400000000000001</v>
      </c>
      <c r="G9" s="14">
        <v>0.20300000000000001</v>
      </c>
      <c r="H9" s="14">
        <v>0.2409</v>
      </c>
      <c r="I9" s="14">
        <v>0.2772</v>
      </c>
      <c r="J9" s="14">
        <v>0.31190000000000001</v>
      </c>
      <c r="K9" s="14">
        <v>0.34460000000000002</v>
      </c>
      <c r="L9" s="14">
        <v>0.37519999999999998</v>
      </c>
      <c r="M9" s="14">
        <v>0.40339999999999998</v>
      </c>
      <c r="N9" s="14">
        <v>0.42920000000000003</v>
      </c>
      <c r="O9" s="14">
        <v>0.45240000000000002</v>
      </c>
      <c r="P9" s="14">
        <v>0.47270000000000001</v>
      </c>
      <c r="Q9" s="14">
        <v>0.49020000000000002</v>
      </c>
      <c r="R9" s="14">
        <v>0.50460000000000005</v>
      </c>
      <c r="S9" s="14">
        <v>0.51590000000000003</v>
      </c>
      <c r="T9" s="14">
        <v>0.52400000000000002</v>
      </c>
      <c r="U9" s="14">
        <v>0.52890000000000004</v>
      </c>
      <c r="V9" s="14">
        <v>0.53059999999999996</v>
      </c>
    </row>
    <row r="10" spans="1:22" x14ac:dyDescent="0.25">
      <c r="A10" s="6">
        <v>0.25</v>
      </c>
      <c r="B10" s="14">
        <v>0</v>
      </c>
      <c r="C10" s="14">
        <v>3.5479999999999998E-2</v>
      </c>
      <c r="D10" s="14">
        <v>7.0749999999999993E-2</v>
      </c>
      <c r="E10" s="14">
        <v>0.1056</v>
      </c>
      <c r="F10" s="14">
        <v>0.13980000000000001</v>
      </c>
      <c r="G10" s="14">
        <v>0.1731</v>
      </c>
      <c r="H10" s="14">
        <v>0.20530000000000001</v>
      </c>
      <c r="I10" s="14">
        <v>0.23630000000000001</v>
      </c>
      <c r="J10" s="14">
        <v>0.26579999999999998</v>
      </c>
      <c r="K10" s="14">
        <v>0.29370000000000002</v>
      </c>
      <c r="L10" s="14">
        <v>0.31979999999999997</v>
      </c>
      <c r="M10" s="14">
        <v>0.34389999999999998</v>
      </c>
      <c r="N10" s="14">
        <v>0.3659</v>
      </c>
      <c r="O10" s="14">
        <v>0.3856</v>
      </c>
      <c r="P10" s="14">
        <v>0.40300000000000002</v>
      </c>
      <c r="Q10" s="14">
        <v>0.4178</v>
      </c>
      <c r="R10" s="14">
        <v>0.43009999999999998</v>
      </c>
      <c r="S10" s="14">
        <v>0.43980000000000002</v>
      </c>
      <c r="T10" s="14">
        <v>0.44669999999999999</v>
      </c>
      <c r="U10" s="14">
        <v>0.45090000000000002</v>
      </c>
      <c r="V10" s="14">
        <v>0.45219999999999999</v>
      </c>
    </row>
    <row r="11" spans="1:22" x14ac:dyDescent="0.25">
      <c r="A11" s="6">
        <v>0.3</v>
      </c>
      <c r="B11" s="14">
        <v>0</v>
      </c>
      <c r="C11" s="14">
        <v>3.022E-2</v>
      </c>
      <c r="D11" s="14">
        <v>6.0249999999999998E-2</v>
      </c>
      <c r="E11" s="14">
        <v>8.9910000000000004E-2</v>
      </c>
      <c r="F11" s="14">
        <v>0.11899999999999999</v>
      </c>
      <c r="G11" s="14">
        <v>0.1474</v>
      </c>
      <c r="H11" s="14">
        <v>0.17480000000000001</v>
      </c>
      <c r="I11" s="14">
        <v>0.20119999999999999</v>
      </c>
      <c r="J11" s="14">
        <v>0.22639999999999999</v>
      </c>
      <c r="K11" s="14">
        <v>0.25009999999999999</v>
      </c>
      <c r="L11" s="14">
        <v>0.27229999999999999</v>
      </c>
      <c r="M11" s="14">
        <v>0.29289999999999999</v>
      </c>
      <c r="N11" s="14">
        <v>0.31159999999999999</v>
      </c>
      <c r="O11" s="14">
        <v>0.32840000000000003</v>
      </c>
      <c r="P11" s="14">
        <v>0.34320000000000001</v>
      </c>
      <c r="Q11" s="14">
        <v>0.35580000000000001</v>
      </c>
      <c r="R11" s="14">
        <v>0.36630000000000001</v>
      </c>
      <c r="S11" s="14">
        <v>0.3745</v>
      </c>
      <c r="T11" s="14">
        <v>0.38040000000000002</v>
      </c>
      <c r="U11" s="14">
        <v>0.38400000000000001</v>
      </c>
      <c r="V11" s="14">
        <v>0.3851</v>
      </c>
    </row>
    <row r="12" spans="1:22" x14ac:dyDescent="0.25">
      <c r="A12" s="6">
        <v>0.35</v>
      </c>
      <c r="B12" s="14">
        <v>0</v>
      </c>
      <c r="C12" s="14">
        <v>2.5700000000000001E-2</v>
      </c>
      <c r="D12" s="14">
        <v>5.1249999999999997E-2</v>
      </c>
      <c r="E12" s="14">
        <v>7.6469999999999996E-2</v>
      </c>
      <c r="F12" s="14">
        <v>0.1012</v>
      </c>
      <c r="G12" s="14">
        <v>0.12540000000000001</v>
      </c>
      <c r="H12" s="14">
        <v>0.1487</v>
      </c>
      <c r="I12" s="14">
        <v>0.17119999999999999</v>
      </c>
      <c r="J12" s="14">
        <v>0.1925</v>
      </c>
      <c r="K12" s="14">
        <v>0.2127</v>
      </c>
      <c r="L12" s="14">
        <v>0.2316</v>
      </c>
      <c r="M12" s="14">
        <v>0.24909999999999999</v>
      </c>
      <c r="N12" s="14">
        <v>0.26500000000000001</v>
      </c>
      <c r="O12" s="14">
        <v>0.27929999999999999</v>
      </c>
      <c r="P12" s="14">
        <v>0.29189999999999999</v>
      </c>
      <c r="Q12" s="14">
        <v>0.30259999999999998</v>
      </c>
      <c r="R12" s="14">
        <v>0.31159999999999999</v>
      </c>
      <c r="S12" s="14">
        <v>0.31850000000000001</v>
      </c>
      <c r="T12" s="14">
        <v>0.3236</v>
      </c>
      <c r="U12" s="14">
        <v>0.3266</v>
      </c>
      <c r="V12" s="14">
        <v>0.3276</v>
      </c>
    </row>
    <row r="13" spans="1:22" x14ac:dyDescent="0.25">
      <c r="A13" s="6">
        <v>0.39999999999999997</v>
      </c>
      <c r="B13" s="14">
        <v>0</v>
      </c>
      <c r="C13" s="14">
        <v>2.1819999999999999E-2</v>
      </c>
      <c r="D13" s="14">
        <v>4.351E-2</v>
      </c>
      <c r="E13" s="14">
        <v>6.4930000000000002E-2</v>
      </c>
      <c r="F13" s="14">
        <v>8.5949999999999999E-2</v>
      </c>
      <c r="G13" s="14">
        <v>0.10639999999999999</v>
      </c>
      <c r="H13" s="14">
        <v>0.1263</v>
      </c>
      <c r="I13" s="14">
        <v>0.14530000000000001</v>
      </c>
      <c r="J13" s="14">
        <v>0.16350000000000001</v>
      </c>
      <c r="K13" s="14">
        <v>0.18060000000000001</v>
      </c>
      <c r="L13" s="14">
        <v>0.19670000000000001</v>
      </c>
      <c r="M13" s="14">
        <v>0.21149999999999999</v>
      </c>
      <c r="N13" s="14">
        <v>0.22500000000000001</v>
      </c>
      <c r="O13" s="14">
        <v>0.23719999999999999</v>
      </c>
      <c r="P13" s="14">
        <v>0.24779999999999999</v>
      </c>
      <c r="Q13" s="14">
        <v>0.25700000000000001</v>
      </c>
      <c r="R13" s="14">
        <v>0.26450000000000001</v>
      </c>
      <c r="S13" s="14">
        <v>0.27050000000000002</v>
      </c>
      <c r="T13" s="14">
        <v>0.2747</v>
      </c>
      <c r="U13" s="14">
        <v>0.27729999999999999</v>
      </c>
      <c r="V13" s="14">
        <v>0.27810000000000001</v>
      </c>
    </row>
    <row r="14" spans="1:22" x14ac:dyDescent="0.25">
      <c r="A14" s="6">
        <v>0.44999999999999996</v>
      </c>
      <c r="B14" s="14">
        <v>0</v>
      </c>
      <c r="C14" s="14">
        <v>1.8489999999999999E-2</v>
      </c>
      <c r="D14" s="14">
        <v>3.6859999999999997E-2</v>
      </c>
      <c r="E14" s="14">
        <v>5.5E-2</v>
      </c>
      <c r="F14" s="14">
        <v>7.2800000000000004E-2</v>
      </c>
      <c r="G14" s="14">
        <v>9.0160000000000004E-2</v>
      </c>
      <c r="H14" s="14">
        <v>0.107</v>
      </c>
      <c r="I14" s="14">
        <v>0.1231</v>
      </c>
      <c r="J14" s="14">
        <v>0.13850000000000001</v>
      </c>
      <c r="K14" s="14">
        <v>0.153</v>
      </c>
      <c r="L14" s="14">
        <v>0.1666</v>
      </c>
      <c r="M14" s="14">
        <v>0.1792</v>
      </c>
      <c r="N14" s="14">
        <v>0.19059999999999999</v>
      </c>
      <c r="O14" s="14">
        <v>0.2009</v>
      </c>
      <c r="P14" s="14">
        <v>0.2099</v>
      </c>
      <c r="Q14" s="14">
        <v>0.2177</v>
      </c>
      <c r="R14" s="14">
        <v>0.22409999999999999</v>
      </c>
      <c r="S14" s="14">
        <v>0.2291</v>
      </c>
      <c r="T14" s="14">
        <v>0.23269999999999999</v>
      </c>
      <c r="U14" s="14">
        <v>0.2349</v>
      </c>
      <c r="V14" s="14">
        <v>0.2356</v>
      </c>
    </row>
    <row r="15" spans="1:22" x14ac:dyDescent="0.25">
      <c r="A15" s="6">
        <v>0.49999999999999994</v>
      </c>
      <c r="B15" s="14">
        <v>0</v>
      </c>
      <c r="C15" s="14">
        <v>1.5610000000000001E-2</v>
      </c>
      <c r="D15" s="14">
        <v>3.1109999999999999E-2</v>
      </c>
      <c r="E15" s="14">
        <v>4.6429999999999999E-2</v>
      </c>
      <c r="F15" s="14">
        <v>6.1460000000000001E-2</v>
      </c>
      <c r="G15" s="14">
        <v>7.6119999999999993E-2</v>
      </c>
      <c r="H15" s="14">
        <v>9.0300000000000005E-2</v>
      </c>
      <c r="I15" s="14">
        <v>0.10390000000000001</v>
      </c>
      <c r="J15" s="14">
        <v>0.1169</v>
      </c>
      <c r="K15" s="14">
        <v>0.12920000000000001</v>
      </c>
      <c r="L15" s="14">
        <v>0.1406</v>
      </c>
      <c r="M15" s="14">
        <v>0.1512</v>
      </c>
      <c r="N15" s="14">
        <v>0.16089999999999999</v>
      </c>
      <c r="O15" s="14">
        <v>0.1696</v>
      </c>
      <c r="P15" s="14">
        <v>0.1772</v>
      </c>
      <c r="Q15" s="14">
        <v>0.18379999999999999</v>
      </c>
      <c r="R15" s="14">
        <v>0.18920000000000001</v>
      </c>
      <c r="S15" s="14">
        <v>0.19339999999999999</v>
      </c>
      <c r="T15" s="14">
        <v>0.19639999999999999</v>
      </c>
      <c r="U15" s="14">
        <v>0.1983</v>
      </c>
      <c r="V15" s="14">
        <v>0.19889999999999999</v>
      </c>
    </row>
    <row r="16" spans="1:22" x14ac:dyDescent="0.25">
      <c r="A16" s="6">
        <v>0.54999999999999993</v>
      </c>
      <c r="B16" s="14">
        <v>0</v>
      </c>
      <c r="C16" s="14">
        <v>1.311E-2</v>
      </c>
      <c r="D16" s="14">
        <v>2.614E-2</v>
      </c>
      <c r="E16" s="14">
        <v>3.9010000000000003E-2</v>
      </c>
      <c r="F16" s="14">
        <v>5.1639999999999998E-2</v>
      </c>
      <c r="G16" s="14">
        <v>6.3960000000000003E-2</v>
      </c>
      <c r="H16" s="14">
        <v>7.5870000000000007E-2</v>
      </c>
      <c r="I16" s="14">
        <v>8.7319999999999995E-2</v>
      </c>
      <c r="J16" s="14">
        <v>9.8229999999999998E-2</v>
      </c>
      <c r="K16" s="14">
        <v>0.1085</v>
      </c>
      <c r="L16" s="14">
        <v>0.1182</v>
      </c>
      <c r="M16" s="14">
        <v>0.12709999999999999</v>
      </c>
      <c r="N16" s="14">
        <v>0.13519999999999999</v>
      </c>
      <c r="O16" s="14">
        <v>0.14249999999999999</v>
      </c>
      <c r="P16" s="14">
        <v>0.1489</v>
      </c>
      <c r="Q16" s="14">
        <v>0.15440000000000001</v>
      </c>
      <c r="R16" s="14">
        <v>0.15890000000000001</v>
      </c>
      <c r="S16" s="14">
        <v>0.16250000000000001</v>
      </c>
      <c r="T16" s="14">
        <v>0.1651</v>
      </c>
      <c r="U16" s="14">
        <v>0.1666</v>
      </c>
      <c r="V16" s="14">
        <v>0.1671</v>
      </c>
    </row>
    <row r="17" spans="1:22" x14ac:dyDescent="0.25">
      <c r="A17" s="6">
        <v>0.6</v>
      </c>
      <c r="B17" s="14">
        <v>0</v>
      </c>
      <c r="C17" s="14">
        <v>1.094E-2</v>
      </c>
      <c r="D17" s="14">
        <v>2.1819999999999999E-2</v>
      </c>
      <c r="E17" s="14">
        <v>3.2559999999999999E-2</v>
      </c>
      <c r="F17" s="14">
        <v>4.3110000000000002E-2</v>
      </c>
      <c r="G17" s="14">
        <v>5.3379999999999997E-2</v>
      </c>
      <c r="H17" s="14">
        <v>6.3329999999999997E-2</v>
      </c>
      <c r="I17" s="14">
        <v>7.2889999999999996E-2</v>
      </c>
      <c r="J17" s="14">
        <v>8.1989999999999993E-2</v>
      </c>
      <c r="K17" s="14">
        <v>9.06E-2</v>
      </c>
      <c r="L17" s="14">
        <v>9.8640000000000005E-2</v>
      </c>
      <c r="M17" s="14">
        <v>0.1061</v>
      </c>
      <c r="N17" s="14">
        <v>0.1129</v>
      </c>
      <c r="O17" s="14">
        <v>0.11890000000000001</v>
      </c>
      <c r="P17" s="14">
        <v>0.12429999999999999</v>
      </c>
      <c r="Q17" s="14">
        <v>0.12889999999999999</v>
      </c>
      <c r="R17" s="14">
        <v>0.13270000000000001</v>
      </c>
      <c r="S17" s="14">
        <v>0.1356</v>
      </c>
      <c r="T17" s="14">
        <v>0.13780000000000001</v>
      </c>
      <c r="U17" s="14">
        <v>0.1391</v>
      </c>
      <c r="V17" s="14">
        <v>0.13950000000000001</v>
      </c>
    </row>
    <row r="18" spans="1:22" x14ac:dyDescent="0.25">
      <c r="A18" s="6">
        <v>0.65</v>
      </c>
      <c r="B18" s="14">
        <v>0</v>
      </c>
      <c r="C18" s="14">
        <v>9.0480000000000005E-3</v>
      </c>
      <c r="D18" s="14">
        <v>1.804E-2</v>
      </c>
      <c r="E18" s="14">
        <v>2.6919999999999999E-2</v>
      </c>
      <c r="F18" s="14">
        <v>3.5639999999999998E-2</v>
      </c>
      <c r="G18" s="14">
        <v>4.4130000000000003E-2</v>
      </c>
      <c r="H18" s="14">
        <v>5.2359999999999997E-2</v>
      </c>
      <c r="I18" s="14">
        <v>6.0260000000000001E-2</v>
      </c>
      <c r="J18" s="14">
        <v>6.7790000000000003E-2</v>
      </c>
      <c r="K18" s="14">
        <v>7.4899999999999994E-2</v>
      </c>
      <c r="L18" s="14">
        <v>8.1549999999999997E-2</v>
      </c>
      <c r="M18" s="14">
        <v>8.7690000000000004E-2</v>
      </c>
      <c r="N18" s="14">
        <v>9.3299999999999994E-2</v>
      </c>
      <c r="O18" s="14">
        <v>9.8330000000000001E-2</v>
      </c>
      <c r="P18" s="14">
        <v>0.1028</v>
      </c>
      <c r="Q18" s="14">
        <v>0.1065</v>
      </c>
      <c r="R18" s="14">
        <v>0.10970000000000001</v>
      </c>
      <c r="S18" s="14">
        <v>0.11210000000000001</v>
      </c>
      <c r="T18" s="14">
        <v>0.1139</v>
      </c>
      <c r="U18" s="14">
        <v>0.115</v>
      </c>
      <c r="V18" s="14">
        <v>0.1153</v>
      </c>
    </row>
    <row r="19" spans="1:22" x14ac:dyDescent="0.25">
      <c r="A19" s="6">
        <v>0.70000000000000007</v>
      </c>
      <c r="B19" s="14">
        <v>0</v>
      </c>
      <c r="C19" s="14">
        <v>7.3759999999999997E-3</v>
      </c>
      <c r="D19" s="14">
        <v>1.4710000000000001E-2</v>
      </c>
      <c r="E19" s="14">
        <v>2.1950000000000001E-2</v>
      </c>
      <c r="F19" s="14">
        <v>2.9049999999999999E-2</v>
      </c>
      <c r="G19" s="14">
        <v>3.5979999999999998E-2</v>
      </c>
      <c r="H19" s="14">
        <v>4.2680000000000003E-2</v>
      </c>
      <c r="I19" s="14">
        <v>4.9119999999999997E-2</v>
      </c>
      <c r="J19" s="14">
        <v>5.5259999999999997E-2</v>
      </c>
      <c r="K19" s="14">
        <v>6.1060000000000003E-2</v>
      </c>
      <c r="L19" s="14">
        <v>6.6479999999999997E-2</v>
      </c>
      <c r="M19" s="14">
        <v>7.1489999999999998E-2</v>
      </c>
      <c r="N19" s="14">
        <v>7.6060000000000003E-2</v>
      </c>
      <c r="O19" s="14">
        <v>8.0159999999999995E-2</v>
      </c>
      <c r="P19" s="14">
        <v>8.3760000000000001E-2</v>
      </c>
      <c r="Q19" s="14">
        <v>8.6849999999999997E-2</v>
      </c>
      <c r="R19" s="14">
        <v>8.9410000000000003E-2</v>
      </c>
      <c r="S19" s="14">
        <v>9.1410000000000005E-2</v>
      </c>
      <c r="T19" s="14">
        <v>9.2850000000000002E-2</v>
      </c>
      <c r="U19" s="14">
        <v>9.3719999999999998E-2</v>
      </c>
      <c r="V19" s="14">
        <v>9.4009999999999996E-2</v>
      </c>
    </row>
    <row r="20" spans="1:22" x14ac:dyDescent="0.25">
      <c r="A20" s="6">
        <v>0.75000000000000011</v>
      </c>
      <c r="B20" s="14">
        <v>0</v>
      </c>
      <c r="C20" s="14">
        <v>5.8869999999999999E-3</v>
      </c>
      <c r="D20" s="14">
        <v>1.174E-2</v>
      </c>
      <c r="E20" s="14">
        <v>1.7520000000000001E-2</v>
      </c>
      <c r="F20" s="14">
        <v>2.3189999999999999E-2</v>
      </c>
      <c r="G20" s="14">
        <v>2.8709999999999999E-2</v>
      </c>
      <c r="H20" s="14">
        <v>3.406E-2</v>
      </c>
      <c r="I20" s="14">
        <v>3.9199999999999999E-2</v>
      </c>
      <c r="J20" s="14">
        <v>4.41E-2</v>
      </c>
      <c r="K20" s="14">
        <v>4.8730000000000002E-2</v>
      </c>
      <c r="L20" s="14">
        <v>5.305E-2</v>
      </c>
      <c r="M20" s="14">
        <v>5.7049999999999997E-2</v>
      </c>
      <c r="N20" s="14">
        <v>6.0699999999999997E-2</v>
      </c>
      <c r="O20" s="14">
        <v>6.3969999999999999E-2</v>
      </c>
      <c r="P20" s="14">
        <v>6.6850000000000007E-2</v>
      </c>
      <c r="Q20" s="14">
        <v>6.9320000000000007E-2</v>
      </c>
      <c r="R20" s="14">
        <v>7.1360000000000007E-2</v>
      </c>
      <c r="S20" s="14">
        <v>7.2959999999999997E-2</v>
      </c>
      <c r="T20" s="14">
        <v>7.4099999999999999E-2</v>
      </c>
      <c r="U20" s="14">
        <v>7.4800000000000005E-2</v>
      </c>
      <c r="V20" s="14">
        <v>7.5029999999999999E-2</v>
      </c>
    </row>
    <row r="21" spans="1:22" x14ac:dyDescent="0.25">
      <c r="A21" s="6">
        <v>0.80000000000000016</v>
      </c>
      <c r="B21" s="14">
        <v>0</v>
      </c>
      <c r="C21" s="14">
        <v>4.5430000000000002E-3</v>
      </c>
      <c r="D21" s="14">
        <v>9.0580000000000001E-3</v>
      </c>
      <c r="E21" s="14">
        <v>1.3520000000000001E-2</v>
      </c>
      <c r="F21" s="14">
        <v>1.789E-2</v>
      </c>
      <c r="G21" s="14">
        <v>2.2159999999999999E-2</v>
      </c>
      <c r="H21" s="14">
        <v>2.6290000000000001E-2</v>
      </c>
      <c r="I21" s="14">
        <v>3.0259999999999999E-2</v>
      </c>
      <c r="J21" s="14">
        <v>3.4040000000000001E-2</v>
      </c>
      <c r="K21" s="14">
        <v>3.7609999999999998E-2</v>
      </c>
      <c r="L21" s="14">
        <v>4.095E-2</v>
      </c>
      <c r="M21" s="14">
        <v>4.403E-2</v>
      </c>
      <c r="N21" s="14">
        <v>4.6850000000000003E-2</v>
      </c>
      <c r="O21" s="14">
        <v>4.9369999999999997E-2</v>
      </c>
      <c r="P21" s="14">
        <v>5.1589999999999997E-2</v>
      </c>
      <c r="Q21" s="14">
        <v>5.3499999999999999E-2</v>
      </c>
      <c r="R21" s="14">
        <v>5.5070000000000001E-2</v>
      </c>
      <c r="S21" s="14">
        <v>5.6309999999999999E-2</v>
      </c>
      <c r="T21" s="14">
        <v>5.7189999999999998E-2</v>
      </c>
      <c r="U21" s="14">
        <v>5.7729999999999997E-2</v>
      </c>
      <c r="V21" s="14">
        <v>5.7910000000000003E-2</v>
      </c>
    </row>
    <row r="22" spans="1:22" x14ac:dyDescent="0.25">
      <c r="A22" s="6">
        <v>0.8500000000000002</v>
      </c>
      <c r="B22" s="14">
        <v>0</v>
      </c>
      <c r="C22" s="14">
        <v>3.3119999999999998E-3</v>
      </c>
      <c r="D22" s="14">
        <v>6.6039999999999996E-3</v>
      </c>
      <c r="E22" s="14">
        <v>9.8560000000000002E-3</v>
      </c>
      <c r="F22" s="14">
        <v>1.3050000000000001E-2</v>
      </c>
      <c r="G22" s="14">
        <v>1.6160000000000001E-2</v>
      </c>
      <c r="H22" s="14">
        <v>1.917E-2</v>
      </c>
      <c r="I22" s="14">
        <v>2.206E-2</v>
      </c>
      <c r="J22" s="14">
        <v>2.4819999999999998E-2</v>
      </c>
      <c r="K22" s="14">
        <v>2.742E-2</v>
      </c>
      <c r="L22" s="14">
        <v>2.9850000000000002E-2</v>
      </c>
      <c r="M22" s="14">
        <v>3.2099999999999997E-2</v>
      </c>
      <c r="N22" s="14">
        <v>3.4160000000000003E-2</v>
      </c>
      <c r="O22" s="14">
        <v>3.5999999999999997E-2</v>
      </c>
      <c r="P22" s="14">
        <v>3.7620000000000001E-2</v>
      </c>
      <c r="Q22" s="14">
        <v>3.9E-2</v>
      </c>
      <c r="R22" s="14">
        <v>4.0149999999999998E-2</v>
      </c>
      <c r="S22" s="14">
        <v>4.1050000000000003E-2</v>
      </c>
      <c r="T22" s="14">
        <v>4.1700000000000001E-2</v>
      </c>
      <c r="U22" s="14">
        <v>4.2090000000000002E-2</v>
      </c>
      <c r="V22" s="14">
        <v>4.2220000000000001E-2</v>
      </c>
    </row>
    <row r="23" spans="1:22" x14ac:dyDescent="0.25">
      <c r="A23" s="6">
        <v>0.90000000000000024</v>
      </c>
      <c r="B23" s="14">
        <v>0</v>
      </c>
      <c r="C23" s="14">
        <v>2.1640000000000001E-3</v>
      </c>
      <c r="D23" s="14">
        <v>4.3140000000000001E-3</v>
      </c>
      <c r="E23" s="14">
        <v>6.4380000000000001E-3</v>
      </c>
      <c r="F23" s="14">
        <v>8.5220000000000001E-3</v>
      </c>
      <c r="G23" s="14">
        <v>1.055E-2</v>
      </c>
      <c r="H23" s="14">
        <v>1.252E-2</v>
      </c>
      <c r="I23" s="14">
        <v>1.4409999999999999E-2</v>
      </c>
      <c r="J23" s="14">
        <v>1.6209999999999999E-2</v>
      </c>
      <c r="K23" s="14">
        <v>1.7909999999999999E-2</v>
      </c>
      <c r="L23" s="14">
        <v>1.95E-2</v>
      </c>
      <c r="M23" s="14">
        <v>2.0969999999999999E-2</v>
      </c>
      <c r="N23" s="14">
        <v>2.231E-2</v>
      </c>
      <c r="O23" s="14">
        <v>2.351E-2</v>
      </c>
      <c r="P23" s="14">
        <v>2.4570000000000002E-2</v>
      </c>
      <c r="Q23" s="14">
        <v>2.5479999999999999E-2</v>
      </c>
      <c r="R23" s="14">
        <v>2.623E-2</v>
      </c>
      <c r="S23" s="14">
        <v>2.682E-2</v>
      </c>
      <c r="T23" s="14">
        <v>2.724E-2</v>
      </c>
      <c r="U23" s="14">
        <v>2.7490000000000001E-2</v>
      </c>
      <c r="V23" s="14">
        <v>2.758E-2</v>
      </c>
    </row>
    <row r="24" spans="1:22" x14ac:dyDescent="0.25">
      <c r="A24" s="6">
        <v>0.95000000000000029</v>
      </c>
      <c r="B24" s="14">
        <v>0</v>
      </c>
      <c r="C24" s="14">
        <v>1.0690000000000001E-3</v>
      </c>
      <c r="D24" s="14">
        <v>2.1310000000000001E-3</v>
      </c>
      <c r="E24" s="14">
        <v>3.179E-3</v>
      </c>
      <c r="F24" s="14">
        <v>4.2090000000000001E-3</v>
      </c>
      <c r="G24" s="14">
        <v>5.2119999999999996E-3</v>
      </c>
      <c r="H24" s="14">
        <v>6.1830000000000001E-3</v>
      </c>
      <c r="I24" s="14">
        <v>7.1159999999999999E-3</v>
      </c>
      <c r="J24" s="14">
        <v>8.005E-3</v>
      </c>
      <c r="K24" s="14">
        <v>8.8450000000000004E-3</v>
      </c>
      <c r="L24" s="14">
        <v>9.6310000000000007E-3</v>
      </c>
      <c r="M24" s="14">
        <v>1.0359999999999999E-2</v>
      </c>
      <c r="N24" s="14">
        <v>1.102E-2</v>
      </c>
      <c r="O24" s="14">
        <v>1.1610000000000001E-2</v>
      </c>
      <c r="P24" s="14">
        <v>1.214E-2</v>
      </c>
      <c r="Q24" s="14">
        <v>1.2579999999999999E-2</v>
      </c>
      <c r="R24" s="14">
        <v>1.295E-2</v>
      </c>
      <c r="S24" s="14">
        <v>1.324E-2</v>
      </c>
      <c r="T24" s="14">
        <v>1.345E-2</v>
      </c>
      <c r="U24" s="14">
        <v>1.358E-2</v>
      </c>
      <c r="V24" s="14">
        <v>1.362E-2</v>
      </c>
    </row>
    <row r="25" spans="1:22" x14ac:dyDescent="0.25">
      <c r="A25" s="6">
        <v>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</row>
    <row r="26" spans="1:22" x14ac:dyDescent="0.25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</row>
    <row r="27" spans="1:22" x14ac:dyDescent="0.25">
      <c r="A27" s="10" t="s">
        <v>12</v>
      </c>
    </row>
    <row r="28" spans="1:22" x14ac:dyDescent="0.25">
      <c r="A28" s="6" t="s">
        <v>15</v>
      </c>
      <c r="B28" s="4">
        <v>0</v>
      </c>
      <c r="C28" s="6">
        <v>0.05</v>
      </c>
      <c r="D28" s="6">
        <v>0.1</v>
      </c>
      <c r="E28" s="6">
        <v>0.15000000000000002</v>
      </c>
      <c r="F28" s="6">
        <v>0.2</v>
      </c>
      <c r="G28" s="6">
        <v>0.25</v>
      </c>
      <c r="H28" s="6">
        <v>0.3</v>
      </c>
      <c r="I28" s="6">
        <v>0.35</v>
      </c>
      <c r="J28" s="6">
        <v>0.39999999999999997</v>
      </c>
      <c r="K28" s="6">
        <v>0.44999999999999996</v>
      </c>
      <c r="L28" s="6">
        <v>0.49999999999999994</v>
      </c>
      <c r="M28" s="6">
        <v>0.54999999999999993</v>
      </c>
      <c r="N28" s="6">
        <v>0.6</v>
      </c>
      <c r="O28" s="6">
        <v>0.65</v>
      </c>
      <c r="P28" s="6">
        <v>0.70000000000000007</v>
      </c>
      <c r="Q28" s="6">
        <v>0.75000000000000011</v>
      </c>
      <c r="R28" s="6">
        <v>0.80000000000000016</v>
      </c>
      <c r="S28" s="6">
        <v>0.8500000000000002</v>
      </c>
      <c r="T28" s="6">
        <v>0.90000000000000024</v>
      </c>
      <c r="U28" s="6">
        <v>0.95000000000000029</v>
      </c>
      <c r="V28" s="6">
        <v>1</v>
      </c>
    </row>
    <row r="29" spans="1:22" x14ac:dyDescent="0.25">
      <c r="A29" s="6">
        <v>0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</row>
    <row r="30" spans="1:22" x14ac:dyDescent="0.25">
      <c r="A30" s="6">
        <v>0.05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</row>
    <row r="31" spans="1:22" x14ac:dyDescent="0.25">
      <c r="A31" s="6">
        <v>0.1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</row>
    <row r="32" spans="1:22" x14ac:dyDescent="0.25">
      <c r="A32" s="6">
        <v>0.15000000000000002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</row>
    <row r="33" spans="1:22" x14ac:dyDescent="0.25">
      <c r="A33" s="6">
        <v>0.2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</row>
    <row r="34" spans="1:22" x14ac:dyDescent="0.25">
      <c r="A34" s="6">
        <v>0.25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</row>
    <row r="35" spans="1:22" x14ac:dyDescent="0.25">
      <c r="A35" s="6">
        <v>0.3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</row>
    <row r="36" spans="1:22" x14ac:dyDescent="0.25">
      <c r="A36" s="6">
        <v>0.35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</row>
    <row r="37" spans="1:22" x14ac:dyDescent="0.25">
      <c r="A37" s="6">
        <v>0.39999999999999997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</row>
    <row r="38" spans="1:22" x14ac:dyDescent="0.25">
      <c r="A38" s="6">
        <v>0.44999999999999996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</row>
    <row r="39" spans="1:22" x14ac:dyDescent="0.25">
      <c r="A39" s="6">
        <v>0.49999999999999994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</row>
    <row r="40" spans="1:22" x14ac:dyDescent="0.25">
      <c r="A40" s="6">
        <v>0.54999999999999993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</row>
    <row r="41" spans="1:22" x14ac:dyDescent="0.25">
      <c r="A41" s="6">
        <v>0.6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</row>
    <row r="42" spans="1:22" x14ac:dyDescent="0.25">
      <c r="A42" s="6">
        <v>0.65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</row>
    <row r="43" spans="1:22" x14ac:dyDescent="0.25">
      <c r="A43" s="6">
        <v>0.70000000000000007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</row>
    <row r="44" spans="1:22" x14ac:dyDescent="0.25">
      <c r="A44" s="6">
        <v>0.75000000000000011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</row>
    <row r="45" spans="1:22" x14ac:dyDescent="0.25">
      <c r="A45" s="6">
        <v>0.80000000000000016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</row>
    <row r="46" spans="1:22" x14ac:dyDescent="0.25">
      <c r="A46" s="6">
        <v>0.8500000000000002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</row>
    <row r="47" spans="1:22" x14ac:dyDescent="0.25">
      <c r="A47" s="6">
        <v>0.90000000000000024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</row>
    <row r="48" spans="1:22" x14ac:dyDescent="0.25">
      <c r="A48" s="6">
        <v>0.95000000000000029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</row>
    <row r="49" spans="1:22" x14ac:dyDescent="0.25">
      <c r="A49" s="6">
        <v>1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</row>
    <row r="51" spans="1:22" x14ac:dyDescent="0.25">
      <c r="A51" s="10" t="s">
        <v>13</v>
      </c>
    </row>
    <row r="52" spans="1:22" x14ac:dyDescent="0.25">
      <c r="A52" s="6" t="s">
        <v>15</v>
      </c>
      <c r="B52" s="6">
        <v>2.5000000000000001E-2</v>
      </c>
      <c r="C52" s="6">
        <v>7.4999999999999997E-2</v>
      </c>
      <c r="D52" s="6">
        <v>0.125</v>
      </c>
      <c r="E52" s="6">
        <v>0.17499999999999999</v>
      </c>
      <c r="F52" s="6">
        <v>0.22500000000000001</v>
      </c>
      <c r="G52" s="6">
        <v>0.27500000000000002</v>
      </c>
      <c r="H52" s="6">
        <v>0.32500000000000001</v>
      </c>
      <c r="I52" s="6">
        <v>0.375</v>
      </c>
      <c r="J52" s="6">
        <v>0.42499999999999999</v>
      </c>
      <c r="K52" s="6">
        <v>0.47499999999999998</v>
      </c>
      <c r="L52" s="6">
        <v>0.52500000000000002</v>
      </c>
      <c r="M52" s="6">
        <v>0.57499999999999996</v>
      </c>
      <c r="N52" s="6">
        <v>0.625</v>
      </c>
      <c r="O52" s="6">
        <v>0.67500000000000004</v>
      </c>
      <c r="P52" s="6">
        <v>0.72499999999999998</v>
      </c>
      <c r="Q52" s="6">
        <v>0.77500000000000002</v>
      </c>
      <c r="R52" s="6">
        <v>0.82499999999999996</v>
      </c>
      <c r="S52" s="6">
        <v>0.875</v>
      </c>
      <c r="T52" s="6">
        <v>0.92500000000000004</v>
      </c>
      <c r="U52" s="6">
        <v>0.97499999999999998</v>
      </c>
      <c r="V52" s="6"/>
    </row>
    <row r="53" spans="1:22" x14ac:dyDescent="0.25">
      <c r="A53" s="6">
        <v>2.5000000000000001E-2</v>
      </c>
      <c r="B53" s="14">
        <v>-5.8179999999999996</v>
      </c>
      <c r="C53" s="14">
        <v>-5.7809999999999997</v>
      </c>
      <c r="D53" s="14">
        <v>-5.71</v>
      </c>
      <c r="E53" s="14">
        <v>-5.6050000000000004</v>
      </c>
      <c r="F53" s="14">
        <v>-5.4640000000000004</v>
      </c>
      <c r="G53" s="14">
        <v>-5.2880000000000003</v>
      </c>
      <c r="H53" s="14">
        <v>-5.08</v>
      </c>
      <c r="I53" s="14">
        <v>-4.8419999999999996</v>
      </c>
      <c r="J53" s="14">
        <v>-4.57</v>
      </c>
      <c r="K53" s="14">
        <v>-4.2770000000000001</v>
      </c>
      <c r="L53" s="14">
        <v>-3.952</v>
      </c>
      <c r="M53" s="14">
        <v>-3.6040000000000001</v>
      </c>
      <c r="N53" s="14">
        <v>-3.234</v>
      </c>
      <c r="O53" s="14">
        <v>-2.8460000000000001</v>
      </c>
      <c r="P53" s="14">
        <v>-2.4390000000000001</v>
      </c>
      <c r="Q53" s="14">
        <v>-2.016</v>
      </c>
      <c r="R53" s="14">
        <v>-1.58</v>
      </c>
      <c r="S53" s="14">
        <v>-1.135</v>
      </c>
      <c r="T53" s="14">
        <v>-0.68320000000000003</v>
      </c>
      <c r="U53" s="14">
        <v>-0.2291</v>
      </c>
      <c r="V53" s="14"/>
    </row>
    <row r="54" spans="1:22" x14ac:dyDescent="0.25">
      <c r="A54" s="6">
        <v>7.4999999999999997E-2</v>
      </c>
      <c r="B54" s="14">
        <v>-4.9669999999999996</v>
      </c>
      <c r="C54" s="14">
        <v>-4.9370000000000003</v>
      </c>
      <c r="D54" s="14">
        <v>-4.8760000000000003</v>
      </c>
      <c r="E54" s="14">
        <v>-4.7850000000000001</v>
      </c>
      <c r="F54" s="14">
        <v>-4.6639999999999997</v>
      </c>
      <c r="G54" s="14">
        <v>-4.5149999999999997</v>
      </c>
      <c r="H54" s="14">
        <v>-4.3369999999999997</v>
      </c>
      <c r="I54" s="14">
        <v>-4.133</v>
      </c>
      <c r="J54" s="14">
        <v>-3.9039999999999999</v>
      </c>
      <c r="K54" s="14">
        <v>-3.65</v>
      </c>
      <c r="L54" s="14">
        <v>-3.375</v>
      </c>
      <c r="M54" s="14">
        <v>-3.0779999999999998</v>
      </c>
      <c r="N54" s="14">
        <v>-2.762</v>
      </c>
      <c r="O54" s="14">
        <v>-2.4289999999999998</v>
      </c>
      <c r="P54" s="14">
        <v>-2.0819999999999999</v>
      </c>
      <c r="Q54" s="14">
        <v>-1.7210000000000001</v>
      </c>
      <c r="R54" s="14">
        <v>-1.349</v>
      </c>
      <c r="S54" s="14">
        <v>-0.96970000000000001</v>
      </c>
      <c r="T54" s="14">
        <v>-0.58430000000000004</v>
      </c>
      <c r="U54" s="14">
        <v>-0.19500000000000001</v>
      </c>
      <c r="V54" s="14"/>
    </row>
    <row r="55" spans="1:22" x14ac:dyDescent="0.25">
      <c r="A55" s="6">
        <v>0.125</v>
      </c>
      <c r="B55" s="14">
        <v>-4.24</v>
      </c>
      <c r="C55" s="14">
        <v>-4.2140000000000004</v>
      </c>
      <c r="D55" s="14">
        <v>-4.1609999999999996</v>
      </c>
      <c r="E55" s="14">
        <v>-4.0839999999999996</v>
      </c>
      <c r="F55" s="14">
        <v>-3.9809999999999999</v>
      </c>
      <c r="G55" s="14">
        <v>-3.8530000000000002</v>
      </c>
      <c r="H55" s="14">
        <v>-3.702</v>
      </c>
      <c r="I55" s="14">
        <v>-3.528</v>
      </c>
      <c r="J55" s="14">
        <v>-3.3319999999999999</v>
      </c>
      <c r="K55" s="14">
        <v>-3.1160000000000001</v>
      </c>
      <c r="L55" s="14">
        <v>-2.88</v>
      </c>
      <c r="M55" s="14">
        <v>-2.6269999999999998</v>
      </c>
      <c r="N55" s="14">
        <v>-2.3570000000000002</v>
      </c>
      <c r="O55" s="14">
        <v>-2.073</v>
      </c>
      <c r="P55" s="14">
        <v>-1.776</v>
      </c>
      <c r="Q55" s="14">
        <v>-1.4690000000000001</v>
      </c>
      <c r="R55" s="14">
        <v>-1.1519999999999999</v>
      </c>
      <c r="S55" s="14">
        <v>-0.82779999999999998</v>
      </c>
      <c r="T55" s="14">
        <v>-0.49869999999999998</v>
      </c>
      <c r="U55" s="14">
        <v>-0.1666</v>
      </c>
      <c r="V55" s="14"/>
    </row>
    <row r="56" spans="1:22" x14ac:dyDescent="0.25">
      <c r="A56" s="6">
        <v>0.17499999999999999</v>
      </c>
      <c r="B56" s="14">
        <v>-3.617</v>
      </c>
      <c r="C56" s="14">
        <v>-3.5950000000000002</v>
      </c>
      <c r="D56" s="14">
        <v>-3.55</v>
      </c>
      <c r="E56" s="14">
        <v>-3.484</v>
      </c>
      <c r="F56" s="14">
        <v>-3.3959999999999999</v>
      </c>
      <c r="G56" s="14">
        <v>-3.2879999999999998</v>
      </c>
      <c r="H56" s="14">
        <v>-3.1579999999999999</v>
      </c>
      <c r="I56" s="14">
        <v>-3.01</v>
      </c>
      <c r="J56" s="14">
        <v>-2.843</v>
      </c>
      <c r="K56" s="14">
        <v>-2.6579999999999999</v>
      </c>
      <c r="L56" s="14">
        <v>-2.4569999999999999</v>
      </c>
      <c r="M56" s="14">
        <v>-2.2410000000000001</v>
      </c>
      <c r="N56" s="14">
        <v>-2.0110000000000001</v>
      </c>
      <c r="O56" s="14">
        <v>-1.7689999999999999</v>
      </c>
      <c r="P56" s="14">
        <v>-1.516</v>
      </c>
      <c r="Q56" s="14">
        <v>-1.2529999999999999</v>
      </c>
      <c r="R56" s="14">
        <v>-0.98270000000000002</v>
      </c>
      <c r="S56" s="14">
        <v>-0.70630000000000004</v>
      </c>
      <c r="T56" s="14">
        <v>-0.42549999999999999</v>
      </c>
      <c r="U56" s="14">
        <v>-0.1421</v>
      </c>
      <c r="V56" s="14"/>
    </row>
    <row r="57" spans="1:22" x14ac:dyDescent="0.25">
      <c r="A57" s="6">
        <v>0.22500000000000001</v>
      </c>
      <c r="B57" s="14">
        <v>-3.0840000000000001</v>
      </c>
      <c r="C57" s="14">
        <v>-3.0649999999999999</v>
      </c>
      <c r="D57" s="14">
        <v>-3.0270000000000001</v>
      </c>
      <c r="E57" s="14">
        <v>-2.9710000000000001</v>
      </c>
      <c r="F57" s="14">
        <v>-2.8959999999999999</v>
      </c>
      <c r="G57" s="14">
        <v>-2.8029999999999999</v>
      </c>
      <c r="H57" s="14">
        <v>-2.6930000000000001</v>
      </c>
      <c r="I57" s="14">
        <v>-2.5670000000000002</v>
      </c>
      <c r="J57" s="14">
        <v>-2.4239999999999999</v>
      </c>
      <c r="K57" s="14">
        <v>-2.2669999999999999</v>
      </c>
      <c r="L57" s="14">
        <v>-2.0950000000000002</v>
      </c>
      <c r="M57" s="14">
        <v>-1.911</v>
      </c>
      <c r="N57" s="14">
        <v>-1.7150000000000001</v>
      </c>
      <c r="O57" s="14">
        <v>-1.508</v>
      </c>
      <c r="P57" s="14">
        <v>-1.292</v>
      </c>
      <c r="Q57" s="14">
        <v>-1.0680000000000001</v>
      </c>
      <c r="R57" s="14">
        <v>-0.83789999999999998</v>
      </c>
      <c r="S57" s="14">
        <v>-0.60219999999999996</v>
      </c>
      <c r="T57" s="14">
        <v>-0.36280000000000001</v>
      </c>
      <c r="U57" s="14">
        <v>-0.1212</v>
      </c>
      <c r="V57" s="14"/>
    </row>
    <row r="58" spans="1:22" x14ac:dyDescent="0.25">
      <c r="A58" s="6">
        <v>0.27500000000000002</v>
      </c>
      <c r="B58" s="14">
        <v>-2.6280000000000001</v>
      </c>
      <c r="C58" s="14">
        <v>-2.6120000000000001</v>
      </c>
      <c r="D58" s="14">
        <v>-2.58</v>
      </c>
      <c r="E58" s="14">
        <v>-2.5310000000000001</v>
      </c>
      <c r="F58" s="14">
        <v>-2.4670000000000001</v>
      </c>
      <c r="G58" s="14">
        <v>-2.3879999999999999</v>
      </c>
      <c r="H58" s="14">
        <v>-2.2949999999999999</v>
      </c>
      <c r="I58" s="14">
        <v>-2.1869999999999998</v>
      </c>
      <c r="J58" s="14">
        <v>-2.0649999999999999</v>
      </c>
      <c r="K58" s="14">
        <v>-1.931</v>
      </c>
      <c r="L58" s="14">
        <v>-1.7849999999999999</v>
      </c>
      <c r="M58" s="14">
        <v>-1.6279999999999999</v>
      </c>
      <c r="N58" s="14">
        <v>-1.4610000000000001</v>
      </c>
      <c r="O58" s="14">
        <v>-1.2849999999999999</v>
      </c>
      <c r="P58" s="14">
        <v>-1.101</v>
      </c>
      <c r="Q58" s="14">
        <v>-0.9103</v>
      </c>
      <c r="R58" s="14">
        <v>-0.71389999999999998</v>
      </c>
      <c r="S58" s="14">
        <v>-0.5131</v>
      </c>
      <c r="T58" s="14">
        <v>-0.30909999999999999</v>
      </c>
      <c r="U58" s="14">
        <v>-0.1033</v>
      </c>
      <c r="V58" s="14"/>
    </row>
    <row r="59" spans="1:22" x14ac:dyDescent="0.25">
      <c r="A59" s="6">
        <v>0.32500000000000001</v>
      </c>
      <c r="B59" s="14">
        <v>-2.2370000000000001</v>
      </c>
      <c r="C59" s="14">
        <v>-2.2229999999999999</v>
      </c>
      <c r="D59" s="14">
        <v>-2.1949999999999998</v>
      </c>
      <c r="E59" s="14">
        <v>-2.1539999999999999</v>
      </c>
      <c r="F59" s="14">
        <v>-2.1</v>
      </c>
      <c r="G59" s="14">
        <v>-2.0329999999999999</v>
      </c>
      <c r="H59" s="14">
        <v>-1.9530000000000001</v>
      </c>
      <c r="I59" s="14">
        <v>-1.861</v>
      </c>
      <c r="J59" s="14">
        <v>-1.758</v>
      </c>
      <c r="K59" s="14">
        <v>-1.6439999999999999</v>
      </c>
      <c r="L59" s="14">
        <v>-1.52</v>
      </c>
      <c r="M59" s="14">
        <v>-1.3859999999999999</v>
      </c>
      <c r="N59" s="14">
        <v>-1.244</v>
      </c>
      <c r="O59" s="14">
        <v>-1.0940000000000001</v>
      </c>
      <c r="P59" s="14">
        <v>-0.93720000000000003</v>
      </c>
      <c r="Q59" s="14">
        <v>-0.77480000000000004</v>
      </c>
      <c r="R59" s="14">
        <v>-0.60760000000000003</v>
      </c>
      <c r="S59" s="14">
        <v>-0.43669999999999998</v>
      </c>
      <c r="T59" s="14">
        <v>-0.2631</v>
      </c>
      <c r="U59" s="14">
        <v>-8.7889999999999996E-2</v>
      </c>
      <c r="V59" s="14"/>
    </row>
    <row r="60" spans="1:22" x14ac:dyDescent="0.25">
      <c r="A60" s="6">
        <v>0.375</v>
      </c>
      <c r="B60" s="14">
        <v>-1.901</v>
      </c>
      <c r="C60" s="14">
        <v>-1.889</v>
      </c>
      <c r="D60" s="14">
        <v>-1.8660000000000001</v>
      </c>
      <c r="E60" s="14">
        <v>-1.831</v>
      </c>
      <c r="F60" s="14">
        <v>-1.7849999999999999</v>
      </c>
      <c r="G60" s="14">
        <v>-1.728</v>
      </c>
      <c r="H60" s="14">
        <v>-1.66</v>
      </c>
      <c r="I60" s="14">
        <v>-1.5820000000000001</v>
      </c>
      <c r="J60" s="14">
        <v>-1.494</v>
      </c>
      <c r="K60" s="14">
        <v>-1.397</v>
      </c>
      <c r="L60" s="14">
        <v>-1.2909999999999999</v>
      </c>
      <c r="M60" s="14">
        <v>-1.1779999999999999</v>
      </c>
      <c r="N60" s="14">
        <v>-1.0569999999999999</v>
      </c>
      <c r="O60" s="14">
        <v>-0.92959999999999998</v>
      </c>
      <c r="P60" s="14">
        <v>-0.79649999999999999</v>
      </c>
      <c r="Q60" s="14">
        <v>-0.65849999999999997</v>
      </c>
      <c r="R60" s="14">
        <v>-0.51639999999999997</v>
      </c>
      <c r="S60" s="14">
        <v>-0.37119999999999997</v>
      </c>
      <c r="T60" s="14">
        <v>-0.22359999999999999</v>
      </c>
      <c r="U60" s="14">
        <v>-7.4690000000000006E-2</v>
      </c>
      <c r="V60" s="14"/>
    </row>
    <row r="61" spans="1:22" x14ac:dyDescent="0.25">
      <c r="A61" s="6">
        <v>0.42499999999999999</v>
      </c>
      <c r="B61" s="14">
        <v>-1.6120000000000001</v>
      </c>
      <c r="C61" s="14">
        <v>-1.6020000000000001</v>
      </c>
      <c r="D61" s="14">
        <v>-1.583</v>
      </c>
      <c r="E61" s="14">
        <v>-1.5529999999999999</v>
      </c>
      <c r="F61" s="14">
        <v>-1.514</v>
      </c>
      <c r="G61" s="14">
        <v>-1.4650000000000001</v>
      </c>
      <c r="H61" s="14">
        <v>-1.4079999999999999</v>
      </c>
      <c r="I61" s="14">
        <v>-1.3420000000000001</v>
      </c>
      <c r="J61" s="14">
        <v>-1.2669999999999999</v>
      </c>
      <c r="K61" s="14">
        <v>-1.1850000000000001</v>
      </c>
      <c r="L61" s="14">
        <v>-1.095</v>
      </c>
      <c r="M61" s="14">
        <v>-0.999</v>
      </c>
      <c r="N61" s="14">
        <v>-0.89649999999999996</v>
      </c>
      <c r="O61" s="14">
        <v>-0.78839999999999999</v>
      </c>
      <c r="P61" s="14">
        <v>-0.67549999999999999</v>
      </c>
      <c r="Q61" s="14">
        <v>-0.5585</v>
      </c>
      <c r="R61" s="14">
        <v>-0.438</v>
      </c>
      <c r="S61" s="14">
        <v>-0.31480000000000002</v>
      </c>
      <c r="T61" s="14">
        <v>-0.18970000000000001</v>
      </c>
      <c r="U61" s="14">
        <v>-6.3350000000000004E-2</v>
      </c>
      <c r="V61" s="14"/>
    </row>
    <row r="62" spans="1:22" x14ac:dyDescent="0.25">
      <c r="A62" s="6">
        <v>0.47499999999999998</v>
      </c>
      <c r="B62" s="14">
        <v>-1.3640000000000001</v>
      </c>
      <c r="C62" s="14">
        <v>-1.355</v>
      </c>
      <c r="D62" s="14">
        <v>-1.3380000000000001</v>
      </c>
      <c r="E62" s="14">
        <v>-1.3129999999999999</v>
      </c>
      <c r="F62" s="14">
        <v>-1.28</v>
      </c>
      <c r="G62" s="14">
        <v>-1.2390000000000001</v>
      </c>
      <c r="H62" s="14">
        <v>-1.1910000000000001</v>
      </c>
      <c r="I62" s="14">
        <v>-1.135</v>
      </c>
      <c r="J62" s="14">
        <v>-1.0720000000000001</v>
      </c>
      <c r="K62" s="14">
        <v>-1.002</v>
      </c>
      <c r="L62" s="14">
        <v>-0.92630000000000001</v>
      </c>
      <c r="M62" s="14">
        <v>-0.84489999999999998</v>
      </c>
      <c r="N62" s="14">
        <v>-0.75819999999999999</v>
      </c>
      <c r="O62" s="14">
        <v>-0.66679999999999995</v>
      </c>
      <c r="P62" s="14">
        <v>-0.57130000000000003</v>
      </c>
      <c r="Q62" s="14">
        <v>-0.4723</v>
      </c>
      <c r="R62" s="14">
        <v>-0.37040000000000001</v>
      </c>
      <c r="S62" s="14">
        <v>-0.26619999999999999</v>
      </c>
      <c r="T62" s="14">
        <v>-0.16039999999999999</v>
      </c>
      <c r="U62" s="14">
        <v>-5.3580000000000003E-2</v>
      </c>
      <c r="V62" s="14"/>
    </row>
    <row r="63" spans="1:22" x14ac:dyDescent="0.25">
      <c r="A63" s="6">
        <v>0.52500000000000002</v>
      </c>
      <c r="B63" s="14">
        <v>-1.149</v>
      </c>
      <c r="C63" s="14">
        <v>-1.1419999999999999</v>
      </c>
      <c r="D63" s="14">
        <v>-1.1279999999999999</v>
      </c>
      <c r="E63" s="14">
        <v>-1.1060000000000001</v>
      </c>
      <c r="F63" s="14">
        <v>-1.079</v>
      </c>
      <c r="G63" s="14">
        <v>-1.044</v>
      </c>
      <c r="H63" s="14">
        <v>-1.0029999999999999</v>
      </c>
      <c r="I63" s="14">
        <v>-0.95589999999999997</v>
      </c>
      <c r="J63" s="14">
        <v>-0.90280000000000005</v>
      </c>
      <c r="K63" s="14">
        <v>-0.84419999999999995</v>
      </c>
      <c r="L63" s="14">
        <v>-0.78039999999999998</v>
      </c>
      <c r="M63" s="14">
        <v>-0.7117</v>
      </c>
      <c r="N63" s="14">
        <v>-0.63870000000000005</v>
      </c>
      <c r="O63" s="14">
        <v>-0.56169999999999998</v>
      </c>
      <c r="P63" s="14">
        <v>-0.48130000000000001</v>
      </c>
      <c r="Q63" s="14">
        <v>-0.39789999999999998</v>
      </c>
      <c r="R63" s="14">
        <v>-0.31209999999999999</v>
      </c>
      <c r="S63" s="14">
        <v>-0.2243</v>
      </c>
      <c r="T63" s="14">
        <v>-0.1351</v>
      </c>
      <c r="U63" s="14">
        <v>-4.5130000000000003E-2</v>
      </c>
      <c r="V63" s="14"/>
    </row>
    <row r="64" spans="1:22" x14ac:dyDescent="0.25">
      <c r="A64" s="6">
        <v>0.57499999999999996</v>
      </c>
      <c r="B64" s="14">
        <v>-0.96230000000000004</v>
      </c>
      <c r="C64" s="14">
        <v>-0.95640000000000003</v>
      </c>
      <c r="D64" s="14">
        <v>-0.94450000000000001</v>
      </c>
      <c r="E64" s="14">
        <v>-0.92689999999999995</v>
      </c>
      <c r="F64" s="14">
        <v>-0.90349999999999997</v>
      </c>
      <c r="G64" s="14">
        <v>-0.87460000000000004</v>
      </c>
      <c r="H64" s="14">
        <v>-0.84019999999999995</v>
      </c>
      <c r="I64" s="14">
        <v>-0.80069999999999997</v>
      </c>
      <c r="J64" s="14">
        <v>-0.75629999999999997</v>
      </c>
      <c r="K64" s="14">
        <v>-0.70720000000000005</v>
      </c>
      <c r="L64" s="14">
        <v>-0.65369999999999995</v>
      </c>
      <c r="M64" s="14">
        <v>-0.59619999999999995</v>
      </c>
      <c r="N64" s="14">
        <v>-0.53500000000000003</v>
      </c>
      <c r="O64" s="14">
        <v>-0.47060000000000002</v>
      </c>
      <c r="P64" s="14">
        <v>-0.4032</v>
      </c>
      <c r="Q64" s="14">
        <v>-0.33329999999999999</v>
      </c>
      <c r="R64" s="14">
        <v>-0.26140000000000002</v>
      </c>
      <c r="S64" s="14">
        <v>-0.18790000000000001</v>
      </c>
      <c r="T64" s="14">
        <v>-0.1132</v>
      </c>
      <c r="U64" s="14">
        <v>-3.7810000000000003E-2</v>
      </c>
      <c r="V64" s="14"/>
    </row>
    <row r="65" spans="1:22" x14ac:dyDescent="0.25">
      <c r="A65" s="6">
        <v>0.625</v>
      </c>
      <c r="B65" s="14">
        <v>-0.79969999999999997</v>
      </c>
      <c r="C65" s="14">
        <v>-0.79479999999999995</v>
      </c>
      <c r="D65" s="14">
        <v>-0.78500000000000003</v>
      </c>
      <c r="E65" s="14">
        <v>-0.77029999999999998</v>
      </c>
      <c r="F65" s="14">
        <v>-0.75090000000000001</v>
      </c>
      <c r="G65" s="14">
        <v>-0.7268</v>
      </c>
      <c r="H65" s="14">
        <v>-0.69830000000000003</v>
      </c>
      <c r="I65" s="14">
        <v>-0.66549999999999998</v>
      </c>
      <c r="J65" s="14">
        <v>-0.62849999999999995</v>
      </c>
      <c r="K65" s="14">
        <v>-0.5877</v>
      </c>
      <c r="L65" s="14">
        <v>-0.54330000000000001</v>
      </c>
      <c r="M65" s="14">
        <v>-0.4955</v>
      </c>
      <c r="N65" s="14">
        <v>-0.4446</v>
      </c>
      <c r="O65" s="14">
        <v>-0.3911</v>
      </c>
      <c r="P65" s="14">
        <v>-0.33510000000000001</v>
      </c>
      <c r="Q65" s="14">
        <v>-0.27700000000000002</v>
      </c>
      <c r="R65" s="14">
        <v>-0.2172</v>
      </c>
      <c r="S65" s="14">
        <v>-0.15609999999999999</v>
      </c>
      <c r="T65" s="14">
        <v>-9.4070000000000001E-2</v>
      </c>
      <c r="U65" s="14">
        <v>-3.1419999999999997E-2</v>
      </c>
      <c r="V65" s="14"/>
    </row>
    <row r="66" spans="1:22" x14ac:dyDescent="0.25">
      <c r="A66" s="6">
        <v>0.67500000000000004</v>
      </c>
      <c r="B66" s="14">
        <v>-0.65700000000000003</v>
      </c>
      <c r="C66" s="14">
        <v>-0.65290000000000004</v>
      </c>
      <c r="D66" s="14">
        <v>-0.64480000000000004</v>
      </c>
      <c r="E66" s="14">
        <v>-0.63280000000000003</v>
      </c>
      <c r="F66" s="14">
        <v>-0.61680000000000001</v>
      </c>
      <c r="G66" s="14">
        <v>-0.59709999999999996</v>
      </c>
      <c r="H66" s="14">
        <v>-0.5736</v>
      </c>
      <c r="I66" s="14">
        <v>-0.54669999999999996</v>
      </c>
      <c r="J66" s="14">
        <v>-0.51629999999999998</v>
      </c>
      <c r="K66" s="14">
        <v>-0.48280000000000001</v>
      </c>
      <c r="L66" s="14">
        <v>-0.44629999999999997</v>
      </c>
      <c r="M66" s="14">
        <v>-0.40699999999999997</v>
      </c>
      <c r="N66" s="14">
        <v>-0.36530000000000001</v>
      </c>
      <c r="O66" s="14">
        <v>-0.32129999999999997</v>
      </c>
      <c r="P66" s="14">
        <v>-0.27529999999999999</v>
      </c>
      <c r="Q66" s="14">
        <v>-0.2276</v>
      </c>
      <c r="R66" s="14">
        <v>-0.17849999999999999</v>
      </c>
      <c r="S66" s="14">
        <v>-0.1283</v>
      </c>
      <c r="T66" s="14">
        <v>-7.7280000000000001E-2</v>
      </c>
      <c r="U66" s="14">
        <v>-2.581E-2</v>
      </c>
      <c r="V66" s="14"/>
    </row>
    <row r="67" spans="1:22" x14ac:dyDescent="0.25">
      <c r="A67" s="6">
        <v>0.72499999999999998</v>
      </c>
      <c r="B67" s="14">
        <v>-0.53049999999999997</v>
      </c>
      <c r="C67" s="14">
        <v>-0.5272</v>
      </c>
      <c r="D67" s="14">
        <v>-0.52070000000000005</v>
      </c>
      <c r="E67" s="14">
        <v>-0.51100000000000001</v>
      </c>
      <c r="F67" s="14">
        <v>-0.49809999999999999</v>
      </c>
      <c r="G67" s="14">
        <v>-0.48209999999999997</v>
      </c>
      <c r="H67" s="14">
        <v>-0.4632</v>
      </c>
      <c r="I67" s="14">
        <v>-0.44140000000000001</v>
      </c>
      <c r="J67" s="14">
        <v>-0.41689999999999999</v>
      </c>
      <c r="K67" s="14">
        <v>-0.38990000000000002</v>
      </c>
      <c r="L67" s="14">
        <v>-0.3604</v>
      </c>
      <c r="M67" s="14">
        <v>-0.32869999999999999</v>
      </c>
      <c r="N67" s="14">
        <v>-0.29499999999999998</v>
      </c>
      <c r="O67" s="14">
        <v>-0.25940000000000002</v>
      </c>
      <c r="P67" s="14">
        <v>-0.2223</v>
      </c>
      <c r="Q67" s="14">
        <v>-0.18379999999999999</v>
      </c>
      <c r="R67" s="14">
        <v>-0.14410000000000001</v>
      </c>
      <c r="S67" s="14">
        <v>-0.1036</v>
      </c>
      <c r="T67" s="14">
        <v>-6.2399999999999997E-2</v>
      </c>
      <c r="U67" s="14">
        <v>-2.0840000000000001E-2</v>
      </c>
      <c r="V67" s="14"/>
    </row>
    <row r="68" spans="1:22" x14ac:dyDescent="0.25">
      <c r="A68" s="6">
        <v>0.77500000000000002</v>
      </c>
      <c r="B68" s="14">
        <v>-0.41720000000000002</v>
      </c>
      <c r="C68" s="14">
        <v>-0.41460000000000002</v>
      </c>
      <c r="D68" s="14">
        <v>-0.40949999999999998</v>
      </c>
      <c r="E68" s="14">
        <v>-0.40179999999999999</v>
      </c>
      <c r="F68" s="14">
        <v>-0.39169999999999999</v>
      </c>
      <c r="G68" s="14">
        <v>-0.37919999999999998</v>
      </c>
      <c r="H68" s="14">
        <v>-0.36430000000000001</v>
      </c>
      <c r="I68" s="14">
        <v>-0.34720000000000001</v>
      </c>
      <c r="J68" s="14">
        <v>-0.32790000000000002</v>
      </c>
      <c r="K68" s="14">
        <v>-0.30659999999999998</v>
      </c>
      <c r="L68" s="14">
        <v>-0.28339999999999999</v>
      </c>
      <c r="M68" s="14">
        <v>-0.25850000000000001</v>
      </c>
      <c r="N68" s="14">
        <v>-0.23200000000000001</v>
      </c>
      <c r="O68" s="14">
        <v>-0.20399999999999999</v>
      </c>
      <c r="P68" s="14">
        <v>-0.17480000000000001</v>
      </c>
      <c r="Q68" s="14">
        <v>-0.14449999999999999</v>
      </c>
      <c r="R68" s="14">
        <v>-0.1133</v>
      </c>
      <c r="S68" s="14">
        <v>-8.1449999999999995E-2</v>
      </c>
      <c r="T68" s="14">
        <v>-4.9070000000000003E-2</v>
      </c>
      <c r="U68" s="14">
        <v>-1.6389999999999998E-2</v>
      </c>
      <c r="V68" s="14"/>
    </row>
    <row r="69" spans="1:22" x14ac:dyDescent="0.25">
      <c r="A69" s="6">
        <v>0.82499999999999996</v>
      </c>
      <c r="B69" s="14">
        <v>-0.31419999999999998</v>
      </c>
      <c r="C69" s="14">
        <v>-0.31230000000000002</v>
      </c>
      <c r="D69" s="14">
        <v>-0.30840000000000001</v>
      </c>
      <c r="E69" s="14">
        <v>-0.30270000000000002</v>
      </c>
      <c r="F69" s="14">
        <v>-0.29499999999999998</v>
      </c>
      <c r="G69" s="14">
        <v>-0.28560000000000002</v>
      </c>
      <c r="H69" s="14">
        <v>-0.27439999999999998</v>
      </c>
      <c r="I69" s="14">
        <v>-0.26150000000000001</v>
      </c>
      <c r="J69" s="14">
        <v>-0.247</v>
      </c>
      <c r="K69" s="14">
        <v>-0.23089999999999999</v>
      </c>
      <c r="L69" s="14">
        <v>-0.2135</v>
      </c>
      <c r="M69" s="14">
        <v>-0.19470000000000001</v>
      </c>
      <c r="N69" s="14">
        <v>-0.17469999999999999</v>
      </c>
      <c r="O69" s="14">
        <v>-0.1537</v>
      </c>
      <c r="P69" s="14">
        <v>-0.13170000000000001</v>
      </c>
      <c r="Q69" s="14">
        <v>-0.10879999999999999</v>
      </c>
      <c r="R69" s="14">
        <v>-8.5360000000000005E-2</v>
      </c>
      <c r="S69" s="14">
        <v>-6.1350000000000002E-2</v>
      </c>
      <c r="T69" s="14">
        <v>-3.696E-2</v>
      </c>
      <c r="U69" s="14">
        <v>-1.235E-2</v>
      </c>
      <c r="V69" s="14"/>
    </row>
    <row r="70" spans="1:22" x14ac:dyDescent="0.25">
      <c r="A70" s="6">
        <v>0.875</v>
      </c>
      <c r="B70" s="14">
        <v>-0.219</v>
      </c>
      <c r="C70" s="14">
        <v>-0.2177</v>
      </c>
      <c r="D70" s="14">
        <v>-0.215</v>
      </c>
      <c r="E70" s="14">
        <v>-0.21099999999999999</v>
      </c>
      <c r="F70" s="14">
        <v>-0.20569999999999999</v>
      </c>
      <c r="G70" s="14">
        <v>-0.1991</v>
      </c>
      <c r="H70" s="14">
        <v>-0.1913</v>
      </c>
      <c r="I70" s="14">
        <v>-0.18229999999999999</v>
      </c>
      <c r="J70" s="14">
        <v>-0.17219999999999999</v>
      </c>
      <c r="K70" s="14">
        <v>-0.161</v>
      </c>
      <c r="L70" s="14">
        <v>-0.14879999999999999</v>
      </c>
      <c r="M70" s="14">
        <v>-0.13569999999999999</v>
      </c>
      <c r="N70" s="14">
        <v>-0.12180000000000001</v>
      </c>
      <c r="O70" s="14">
        <v>-0.1071</v>
      </c>
      <c r="P70" s="14">
        <v>-9.1770000000000004E-2</v>
      </c>
      <c r="Q70" s="14">
        <v>-7.5870000000000007E-2</v>
      </c>
      <c r="R70" s="14">
        <v>-5.9499999999999997E-2</v>
      </c>
      <c r="S70" s="14">
        <v>-4.2770000000000002E-2</v>
      </c>
      <c r="T70" s="14">
        <v>-2.5770000000000001E-2</v>
      </c>
      <c r="U70" s="14">
        <v>-8.6060000000000008E-3</v>
      </c>
      <c r="V70" s="14"/>
    </row>
    <row r="71" spans="1:22" x14ac:dyDescent="0.25">
      <c r="A71" s="6">
        <v>0.92500000000000004</v>
      </c>
      <c r="B71" s="14">
        <v>-0.1293</v>
      </c>
      <c r="C71" s="14">
        <v>-0.1285</v>
      </c>
      <c r="D71" s="14">
        <v>-0.12690000000000001</v>
      </c>
      <c r="E71" s="14">
        <v>-0.1245</v>
      </c>
      <c r="F71" s="14">
        <v>-0.12139999999999999</v>
      </c>
      <c r="G71" s="14">
        <v>-0.11749999999999999</v>
      </c>
      <c r="H71" s="14">
        <v>-0.1129</v>
      </c>
      <c r="I71" s="14">
        <v>-0.1076</v>
      </c>
      <c r="J71" s="14">
        <v>-0.1016</v>
      </c>
      <c r="K71" s="14">
        <v>-9.5009999999999997E-2</v>
      </c>
      <c r="L71" s="14">
        <v>-8.7830000000000005E-2</v>
      </c>
      <c r="M71" s="14">
        <v>-8.0100000000000005E-2</v>
      </c>
      <c r="N71" s="14">
        <v>-7.1889999999999996E-2</v>
      </c>
      <c r="O71" s="14">
        <v>-6.3219999999999998E-2</v>
      </c>
      <c r="P71" s="14">
        <v>-5.4170000000000003E-2</v>
      </c>
      <c r="Q71" s="14">
        <v>-4.478E-2</v>
      </c>
      <c r="R71" s="14">
        <v>-3.5119999999999998E-2</v>
      </c>
      <c r="S71" s="14">
        <v>-2.5239999999999999E-2</v>
      </c>
      <c r="T71" s="14">
        <v>-1.521E-2</v>
      </c>
      <c r="U71" s="14">
        <v>-5.0800000000000003E-3</v>
      </c>
      <c r="V71" s="14"/>
    </row>
    <row r="72" spans="1:22" x14ac:dyDescent="0.25">
      <c r="A72" s="6">
        <v>0.97499999999999998</v>
      </c>
      <c r="B72" s="14">
        <v>-4.274E-2</v>
      </c>
      <c r="C72" s="14">
        <v>-4.2479999999999997E-2</v>
      </c>
      <c r="D72" s="14">
        <v>-4.1950000000000001E-2</v>
      </c>
      <c r="E72" s="14">
        <v>-4.1169999999999998E-2</v>
      </c>
      <c r="F72" s="14">
        <v>-4.0129999999999999E-2</v>
      </c>
      <c r="G72" s="14">
        <v>-3.8850000000000003E-2</v>
      </c>
      <c r="H72" s="14">
        <v>-3.7319999999999999E-2</v>
      </c>
      <c r="I72" s="14">
        <v>-3.5569999999999997E-2</v>
      </c>
      <c r="J72" s="14">
        <v>-3.3590000000000002E-2</v>
      </c>
      <c r="K72" s="14">
        <v>-3.141E-2</v>
      </c>
      <c r="L72" s="14">
        <v>-2.904E-2</v>
      </c>
      <c r="M72" s="14">
        <v>-2.648E-2</v>
      </c>
      <c r="N72" s="14">
        <v>-2.3769999999999999E-2</v>
      </c>
      <c r="O72" s="14">
        <v>-2.0899999999999998E-2</v>
      </c>
      <c r="P72" s="14">
        <v>-1.7909999999999999E-2</v>
      </c>
      <c r="Q72" s="14">
        <v>-1.481E-2</v>
      </c>
      <c r="R72" s="14">
        <v>-1.1610000000000001E-2</v>
      </c>
      <c r="S72" s="14">
        <v>-8.345E-3</v>
      </c>
      <c r="T72" s="14">
        <v>-5.0280000000000004E-3</v>
      </c>
      <c r="U72" s="14">
        <v>-1.6789999999999999E-3</v>
      </c>
      <c r="V72" s="14"/>
    </row>
    <row r="73" spans="1:22" x14ac:dyDescent="0.25">
      <c r="A73" s="6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</row>
    <row r="75" spans="1:22" x14ac:dyDescent="0.25">
      <c r="A75" s="10" t="s">
        <v>14</v>
      </c>
    </row>
    <row r="76" spans="1:22" x14ac:dyDescent="0.25">
      <c r="A76" s="6" t="s">
        <v>15</v>
      </c>
      <c r="B76" s="6">
        <v>2.5000000000000001E-2</v>
      </c>
      <c r="C76" s="6">
        <v>7.4999999999999997E-2</v>
      </c>
      <c r="D76" s="6">
        <v>0.125</v>
      </c>
      <c r="E76" s="6">
        <v>0.17499999999999999</v>
      </c>
      <c r="F76" s="6">
        <v>0.22500000000000001</v>
      </c>
      <c r="G76" s="6">
        <v>0.27500000000000002</v>
      </c>
      <c r="H76" s="6">
        <v>0.32500000000000001</v>
      </c>
      <c r="I76" s="6">
        <v>0.375</v>
      </c>
      <c r="J76" s="6">
        <v>0.42499999999999999</v>
      </c>
      <c r="K76" s="6">
        <v>0.47499999999999998</v>
      </c>
      <c r="L76" s="6">
        <v>0.52500000000000002</v>
      </c>
      <c r="M76" s="6">
        <v>0.57499999999999996</v>
      </c>
      <c r="N76" s="6">
        <v>0.625</v>
      </c>
      <c r="O76" s="6">
        <v>0.67500000000000004</v>
      </c>
      <c r="P76" s="6">
        <v>0.72499999999999998</v>
      </c>
      <c r="Q76" s="6">
        <v>0.77500000000000002</v>
      </c>
      <c r="R76" s="6">
        <v>0.82499999999999996</v>
      </c>
      <c r="S76" s="6">
        <v>0.875</v>
      </c>
      <c r="T76" s="6">
        <v>0.92500000000000004</v>
      </c>
      <c r="U76" s="6">
        <v>0.97499999999999998</v>
      </c>
      <c r="V76" s="6"/>
    </row>
    <row r="77" spans="1:22" x14ac:dyDescent="0.25">
      <c r="A77" s="6">
        <v>2.5000000000000001E-2</v>
      </c>
      <c r="B77" s="14">
        <v>0.1147</v>
      </c>
      <c r="C77" s="14">
        <v>0.34310000000000002</v>
      </c>
      <c r="D77" s="14">
        <v>0.56910000000000005</v>
      </c>
      <c r="E77" s="14">
        <v>0.79220000000000002</v>
      </c>
      <c r="F77" s="14">
        <v>1.0109999999999999</v>
      </c>
      <c r="G77" s="14">
        <v>1.2230000000000001</v>
      </c>
      <c r="H77" s="14">
        <v>1.427</v>
      </c>
      <c r="I77" s="14">
        <v>1.623</v>
      </c>
      <c r="J77" s="14">
        <v>1.8080000000000001</v>
      </c>
      <c r="K77" s="14">
        <v>1.982</v>
      </c>
      <c r="L77" s="14">
        <v>2.1440000000000001</v>
      </c>
      <c r="M77" s="14">
        <v>2.2930000000000001</v>
      </c>
      <c r="N77" s="14">
        <v>2.4279999999999999</v>
      </c>
      <c r="O77" s="14">
        <v>2.5470000000000002</v>
      </c>
      <c r="P77" s="14">
        <v>2.6520000000000001</v>
      </c>
      <c r="Q77" s="14">
        <v>2.74</v>
      </c>
      <c r="R77" s="14">
        <v>2.8109999999999999</v>
      </c>
      <c r="S77" s="14">
        <v>2.8639999999999999</v>
      </c>
      <c r="T77" s="14">
        <v>2.9</v>
      </c>
      <c r="U77" s="14">
        <v>2.9180000000000001</v>
      </c>
      <c r="V77" s="14"/>
    </row>
    <row r="78" spans="1:22" x14ac:dyDescent="0.25">
      <c r="A78" s="6">
        <v>7.4999999999999997E-2</v>
      </c>
      <c r="B78" s="14">
        <v>9.7979999999999998E-2</v>
      </c>
      <c r="C78" s="14">
        <v>0.29339999999999999</v>
      </c>
      <c r="D78" s="14">
        <v>0.48709999999999998</v>
      </c>
      <c r="E78" s="14">
        <v>0.67779999999999996</v>
      </c>
      <c r="F78" s="14">
        <v>0.86429999999999996</v>
      </c>
      <c r="G78" s="14">
        <v>1.0449999999999999</v>
      </c>
      <c r="H78" s="14">
        <v>1.22</v>
      </c>
      <c r="I78" s="14">
        <v>1.387</v>
      </c>
      <c r="J78" s="14">
        <v>1.546</v>
      </c>
      <c r="K78" s="14">
        <v>1.6950000000000001</v>
      </c>
      <c r="L78" s="14">
        <v>1.8340000000000001</v>
      </c>
      <c r="M78" s="14">
        <v>1.9610000000000001</v>
      </c>
      <c r="N78" s="14">
        <v>2.0760000000000001</v>
      </c>
      <c r="O78" s="14">
        <v>2.1789999999999998</v>
      </c>
      <c r="P78" s="14">
        <v>2.2679999999999998</v>
      </c>
      <c r="Q78" s="14">
        <v>2.343</v>
      </c>
      <c r="R78" s="14">
        <v>2.4039999999999999</v>
      </c>
      <c r="S78" s="14">
        <v>2.4489999999999998</v>
      </c>
      <c r="T78" s="14">
        <v>2.48</v>
      </c>
      <c r="U78" s="14">
        <v>2.4950000000000001</v>
      </c>
      <c r="V78" s="14"/>
    </row>
    <row r="79" spans="1:22" x14ac:dyDescent="0.25">
      <c r="A79" s="6">
        <v>0.125</v>
      </c>
      <c r="B79" s="14">
        <v>8.3860000000000004E-2</v>
      </c>
      <c r="C79" s="14">
        <v>0.251</v>
      </c>
      <c r="D79" s="14">
        <v>0.41670000000000001</v>
      </c>
      <c r="E79" s="14">
        <v>0.57979999999999998</v>
      </c>
      <c r="F79" s="14">
        <v>0.73929999999999996</v>
      </c>
      <c r="G79" s="14">
        <v>0.89429999999999998</v>
      </c>
      <c r="H79" s="14">
        <v>1.044</v>
      </c>
      <c r="I79" s="14">
        <v>1.1870000000000001</v>
      </c>
      <c r="J79" s="14">
        <v>1.3220000000000001</v>
      </c>
      <c r="K79" s="14">
        <v>1.45</v>
      </c>
      <c r="L79" s="14">
        <v>1.569</v>
      </c>
      <c r="M79" s="14">
        <v>1.677</v>
      </c>
      <c r="N79" s="14">
        <v>1.776</v>
      </c>
      <c r="O79" s="14">
        <v>1.8640000000000001</v>
      </c>
      <c r="P79" s="14">
        <v>1.94</v>
      </c>
      <c r="Q79" s="14">
        <v>2.004</v>
      </c>
      <c r="R79" s="14">
        <v>2.056</v>
      </c>
      <c r="S79" s="14">
        <v>2.0950000000000002</v>
      </c>
      <c r="T79" s="14">
        <v>2.121</v>
      </c>
      <c r="U79" s="14">
        <v>2.1339999999999999</v>
      </c>
      <c r="V79" s="8"/>
    </row>
    <row r="80" spans="1:22" x14ac:dyDescent="0.25">
      <c r="A80" s="6">
        <v>0.17499999999999999</v>
      </c>
      <c r="B80" s="14">
        <v>7.1760000000000004E-2</v>
      </c>
      <c r="C80" s="14">
        <v>0.21479999999999999</v>
      </c>
      <c r="D80" s="14">
        <v>0.35659999999999997</v>
      </c>
      <c r="E80" s="14">
        <v>0.49619999999999997</v>
      </c>
      <c r="F80" s="14">
        <v>0.63270000000000004</v>
      </c>
      <c r="G80" s="14">
        <v>0.76529999999999998</v>
      </c>
      <c r="H80" s="14">
        <v>0.89319999999999999</v>
      </c>
      <c r="I80" s="14">
        <v>1.016</v>
      </c>
      <c r="J80" s="14">
        <v>1.1319999999999999</v>
      </c>
      <c r="K80" s="14">
        <v>1.2410000000000001</v>
      </c>
      <c r="L80" s="14">
        <v>1.3420000000000001</v>
      </c>
      <c r="M80" s="14">
        <v>1.4359999999999999</v>
      </c>
      <c r="N80" s="14">
        <v>1.52</v>
      </c>
      <c r="O80" s="14">
        <v>1.595</v>
      </c>
      <c r="P80" s="14">
        <v>1.66</v>
      </c>
      <c r="Q80" s="14">
        <v>1.7150000000000001</v>
      </c>
      <c r="R80" s="14">
        <v>1.7589999999999999</v>
      </c>
      <c r="S80" s="14">
        <v>1.7929999999999999</v>
      </c>
      <c r="T80" s="14">
        <v>1.8149999999999999</v>
      </c>
      <c r="U80" s="14">
        <v>1.827</v>
      </c>
      <c r="V80" s="8"/>
    </row>
    <row r="81" spans="1:22" x14ac:dyDescent="0.25">
      <c r="A81" s="6">
        <v>0.22500000000000001</v>
      </c>
      <c r="B81" s="14">
        <v>6.1440000000000002E-2</v>
      </c>
      <c r="C81" s="14">
        <v>0.184</v>
      </c>
      <c r="D81" s="14">
        <v>0.30530000000000002</v>
      </c>
      <c r="E81" s="14">
        <v>0.42480000000000001</v>
      </c>
      <c r="F81" s="14">
        <v>0.54169999999999996</v>
      </c>
      <c r="G81" s="14">
        <v>0.6552</v>
      </c>
      <c r="H81" s="14">
        <v>0.76470000000000005</v>
      </c>
      <c r="I81" s="14">
        <v>0.86950000000000005</v>
      </c>
      <c r="J81" s="14">
        <v>0.96889999999999998</v>
      </c>
      <c r="K81" s="14">
        <v>1.0620000000000001</v>
      </c>
      <c r="L81" s="14">
        <v>1.149</v>
      </c>
      <c r="M81" s="14">
        <v>1.2290000000000001</v>
      </c>
      <c r="N81" s="14">
        <v>1.3009999999999999</v>
      </c>
      <c r="O81" s="14">
        <v>1.3660000000000001</v>
      </c>
      <c r="P81" s="14">
        <v>1.421</v>
      </c>
      <c r="Q81" s="14">
        <v>1.468</v>
      </c>
      <c r="R81" s="14">
        <v>1.506</v>
      </c>
      <c r="S81" s="14">
        <v>1.5349999999999999</v>
      </c>
      <c r="T81" s="14">
        <v>1.554</v>
      </c>
      <c r="U81" s="14">
        <v>1.5640000000000001</v>
      </c>
      <c r="V81" s="8"/>
    </row>
    <row r="82" spans="1:22" x14ac:dyDescent="0.25">
      <c r="A82" s="6">
        <v>0.27500000000000002</v>
      </c>
      <c r="B82" s="14">
        <v>5.2650000000000002E-2</v>
      </c>
      <c r="C82" s="14">
        <v>0.15759999999999999</v>
      </c>
      <c r="D82" s="14">
        <v>0.2616</v>
      </c>
      <c r="E82" s="14">
        <v>0.36399999999999999</v>
      </c>
      <c r="F82" s="14">
        <v>0.4642</v>
      </c>
      <c r="G82" s="14">
        <v>0.56140000000000001</v>
      </c>
      <c r="H82" s="14">
        <v>0.65529999999999999</v>
      </c>
      <c r="I82" s="14">
        <v>0.74509999999999998</v>
      </c>
      <c r="J82" s="14">
        <v>0.83020000000000005</v>
      </c>
      <c r="K82" s="14">
        <v>0.9103</v>
      </c>
      <c r="L82" s="14">
        <v>0.98480000000000001</v>
      </c>
      <c r="M82" s="14">
        <v>1.0529999999999999</v>
      </c>
      <c r="N82" s="14">
        <v>1.115</v>
      </c>
      <c r="O82" s="14">
        <v>1.17</v>
      </c>
      <c r="P82" s="14">
        <v>1.218</v>
      </c>
      <c r="Q82" s="14">
        <v>1.258</v>
      </c>
      <c r="R82" s="14">
        <v>1.2909999999999999</v>
      </c>
      <c r="S82" s="14">
        <v>1.3149999999999999</v>
      </c>
      <c r="T82" s="14">
        <v>1.3320000000000001</v>
      </c>
      <c r="U82" s="14">
        <v>1.34</v>
      </c>
      <c r="V82" s="8"/>
    </row>
    <row r="83" spans="1:22" x14ac:dyDescent="0.25">
      <c r="A83" s="6">
        <v>0.32500000000000001</v>
      </c>
      <c r="B83" s="14">
        <v>4.5159999999999999E-2</v>
      </c>
      <c r="C83" s="14">
        <v>0.13519999999999999</v>
      </c>
      <c r="D83" s="14">
        <v>0.22439999999999999</v>
      </c>
      <c r="E83" s="14">
        <v>0.31219999999999998</v>
      </c>
      <c r="F83" s="14">
        <v>0.39810000000000001</v>
      </c>
      <c r="G83" s="14">
        <v>0.48159999999999997</v>
      </c>
      <c r="H83" s="14">
        <v>0.56200000000000006</v>
      </c>
      <c r="I83" s="14">
        <v>0.6391</v>
      </c>
      <c r="J83" s="14">
        <v>0.71209999999999996</v>
      </c>
      <c r="K83" s="14">
        <v>0.78080000000000005</v>
      </c>
      <c r="L83" s="14">
        <v>0.84470000000000001</v>
      </c>
      <c r="M83" s="14">
        <v>0.90329999999999999</v>
      </c>
      <c r="N83" s="14">
        <v>0.95640000000000003</v>
      </c>
      <c r="O83" s="14">
        <v>1.004</v>
      </c>
      <c r="P83" s="14">
        <v>1.0449999999999999</v>
      </c>
      <c r="Q83" s="14">
        <v>1.079</v>
      </c>
      <c r="R83" s="14">
        <v>1.107</v>
      </c>
      <c r="S83" s="14">
        <v>1.1279999999999999</v>
      </c>
      <c r="T83" s="14">
        <v>1.1419999999999999</v>
      </c>
      <c r="U83" s="14">
        <v>1.149</v>
      </c>
      <c r="V83" s="8"/>
    </row>
    <row r="84" spans="1:22" x14ac:dyDescent="0.25">
      <c r="A84" s="6">
        <v>0.375</v>
      </c>
      <c r="B84" s="14">
        <v>3.8789999999999998E-2</v>
      </c>
      <c r="C84" s="14">
        <v>0.11609999999999999</v>
      </c>
      <c r="D84" s="14">
        <v>0.19270000000000001</v>
      </c>
      <c r="E84" s="14">
        <v>0.26819999999999999</v>
      </c>
      <c r="F84" s="14">
        <v>0.34200000000000003</v>
      </c>
      <c r="G84" s="14">
        <v>0.41360000000000002</v>
      </c>
      <c r="H84" s="14">
        <v>0.48280000000000001</v>
      </c>
      <c r="I84" s="14">
        <v>0.54890000000000005</v>
      </c>
      <c r="J84" s="14">
        <v>0.61170000000000002</v>
      </c>
      <c r="K84" s="14">
        <v>0.67069999999999996</v>
      </c>
      <c r="L84" s="14">
        <v>0.72550000000000003</v>
      </c>
      <c r="M84" s="14">
        <v>0.77590000000000003</v>
      </c>
      <c r="N84" s="14">
        <v>0.82150000000000001</v>
      </c>
      <c r="O84" s="14">
        <v>0.86199999999999999</v>
      </c>
      <c r="P84" s="14">
        <v>0.8972</v>
      </c>
      <c r="Q84" s="14">
        <v>0.92689999999999995</v>
      </c>
      <c r="R84" s="14">
        <v>0.95089999999999997</v>
      </c>
      <c r="S84" s="14">
        <v>0.96899999999999997</v>
      </c>
      <c r="T84" s="14">
        <v>0.98119999999999996</v>
      </c>
      <c r="U84" s="14">
        <v>0.98719999999999997</v>
      </c>
      <c r="V84" s="8"/>
    </row>
    <row r="85" spans="1:22" x14ac:dyDescent="0.25">
      <c r="A85" s="6">
        <v>0.42499999999999999</v>
      </c>
      <c r="B85" s="14">
        <v>3.338E-2</v>
      </c>
      <c r="C85" s="14">
        <v>9.9930000000000005E-2</v>
      </c>
      <c r="D85" s="14">
        <v>0.16589999999999999</v>
      </c>
      <c r="E85" s="14">
        <v>0.23080000000000001</v>
      </c>
      <c r="F85" s="14">
        <v>0.29430000000000001</v>
      </c>
      <c r="G85" s="14">
        <v>0.35589999999999999</v>
      </c>
      <c r="H85" s="14">
        <v>0.41539999999999999</v>
      </c>
      <c r="I85" s="14">
        <v>0.4723</v>
      </c>
      <c r="J85" s="14">
        <v>0.52639999999999998</v>
      </c>
      <c r="K85" s="14">
        <v>0.57709999999999995</v>
      </c>
      <c r="L85" s="14">
        <v>0.62429999999999997</v>
      </c>
      <c r="M85" s="14">
        <v>0.66769999999999996</v>
      </c>
      <c r="N85" s="14">
        <v>0.70689999999999997</v>
      </c>
      <c r="O85" s="14">
        <v>0.74180000000000001</v>
      </c>
      <c r="P85" s="14">
        <v>0.77210000000000001</v>
      </c>
      <c r="Q85" s="14">
        <v>0.79769999999999996</v>
      </c>
      <c r="R85" s="14">
        <v>0.81830000000000003</v>
      </c>
      <c r="S85" s="14">
        <v>0.83389999999999997</v>
      </c>
      <c r="T85" s="14">
        <v>0.84430000000000005</v>
      </c>
      <c r="U85" s="14">
        <v>0.84960000000000002</v>
      </c>
      <c r="V85" s="8"/>
    </row>
    <row r="86" spans="1:22" x14ac:dyDescent="0.25">
      <c r="A86" s="6">
        <v>0.47499999999999998</v>
      </c>
      <c r="B86" s="14">
        <v>2.8799999999999999E-2</v>
      </c>
      <c r="C86" s="14">
        <v>8.6209999999999995E-2</v>
      </c>
      <c r="D86" s="14">
        <v>0.1431</v>
      </c>
      <c r="E86" s="14">
        <v>0.1991</v>
      </c>
      <c r="F86" s="14">
        <v>0.25390000000000001</v>
      </c>
      <c r="G86" s="14">
        <v>0.30709999999999998</v>
      </c>
      <c r="H86" s="14">
        <v>0.3584</v>
      </c>
      <c r="I86" s="14">
        <v>0.40749999999999997</v>
      </c>
      <c r="J86" s="14">
        <v>0.4541</v>
      </c>
      <c r="K86" s="14">
        <v>0.49790000000000001</v>
      </c>
      <c r="L86" s="14">
        <v>0.53859999999999997</v>
      </c>
      <c r="M86" s="14">
        <v>0.57599999999999996</v>
      </c>
      <c r="N86" s="14">
        <v>0.6099</v>
      </c>
      <c r="O86" s="14">
        <v>0.64</v>
      </c>
      <c r="P86" s="14">
        <v>0.66610000000000003</v>
      </c>
      <c r="Q86" s="14">
        <v>0.68820000000000003</v>
      </c>
      <c r="R86" s="14">
        <v>0.70599999999999996</v>
      </c>
      <c r="S86" s="14">
        <v>0.71940000000000004</v>
      </c>
      <c r="T86" s="14">
        <v>0.72840000000000005</v>
      </c>
      <c r="U86" s="14">
        <v>0.7329</v>
      </c>
      <c r="V86" s="8"/>
    </row>
    <row r="87" spans="1:22" x14ac:dyDescent="0.25">
      <c r="A87" s="6">
        <v>0.52500000000000002</v>
      </c>
      <c r="B87" s="14">
        <v>2.4930000000000001E-2</v>
      </c>
      <c r="C87" s="14">
        <v>7.4630000000000002E-2</v>
      </c>
      <c r="D87" s="14">
        <v>0.1239</v>
      </c>
      <c r="E87" s="14">
        <v>0.1724</v>
      </c>
      <c r="F87" s="14">
        <v>0.2198</v>
      </c>
      <c r="G87" s="14">
        <v>0.26579999999999998</v>
      </c>
      <c r="H87" s="14">
        <v>0.31030000000000002</v>
      </c>
      <c r="I87" s="14">
        <v>0.3528</v>
      </c>
      <c r="J87" s="14">
        <v>0.3931</v>
      </c>
      <c r="K87" s="14">
        <v>0.43099999999999999</v>
      </c>
      <c r="L87" s="14">
        <v>0.46629999999999999</v>
      </c>
      <c r="M87" s="14">
        <v>0.49859999999999999</v>
      </c>
      <c r="N87" s="14">
        <v>0.52800000000000002</v>
      </c>
      <c r="O87" s="14">
        <v>0.55400000000000005</v>
      </c>
      <c r="P87" s="14">
        <v>0.5766</v>
      </c>
      <c r="Q87" s="14">
        <v>0.59570000000000001</v>
      </c>
      <c r="R87" s="14">
        <v>0.61109999999999998</v>
      </c>
      <c r="S87" s="14">
        <v>0.62280000000000002</v>
      </c>
      <c r="T87" s="14">
        <v>0.63060000000000005</v>
      </c>
      <c r="U87" s="14">
        <v>0.63449999999999995</v>
      </c>
      <c r="V87" s="8"/>
    </row>
    <row r="88" spans="1:22" x14ac:dyDescent="0.25">
      <c r="A88" s="6">
        <v>0.57499999999999996</v>
      </c>
      <c r="B88" s="14">
        <v>2.1680000000000001E-2</v>
      </c>
      <c r="C88" s="14">
        <v>6.4899999999999999E-2</v>
      </c>
      <c r="D88" s="14">
        <v>0.1077</v>
      </c>
      <c r="E88" s="14">
        <v>0.14990000000000001</v>
      </c>
      <c r="F88" s="14">
        <v>0.19109999999999999</v>
      </c>
      <c r="G88" s="14">
        <v>0.23119999999999999</v>
      </c>
      <c r="H88" s="14">
        <v>0.26979999999999998</v>
      </c>
      <c r="I88" s="14">
        <v>0.30680000000000002</v>
      </c>
      <c r="J88" s="14">
        <v>0.34179999999999999</v>
      </c>
      <c r="K88" s="14">
        <v>0.37480000000000002</v>
      </c>
      <c r="L88" s="14">
        <v>0.40550000000000003</v>
      </c>
      <c r="M88" s="14">
        <v>0.43359999999999999</v>
      </c>
      <c r="N88" s="14">
        <v>0.45910000000000001</v>
      </c>
      <c r="O88" s="14">
        <v>0.48180000000000001</v>
      </c>
      <c r="P88" s="14">
        <v>0.50139999999999996</v>
      </c>
      <c r="Q88" s="14">
        <v>0.51800000000000002</v>
      </c>
      <c r="R88" s="14">
        <v>0.53139999999999998</v>
      </c>
      <c r="S88" s="14">
        <v>0.54159999999999997</v>
      </c>
      <c r="T88" s="14">
        <v>0.54830000000000001</v>
      </c>
      <c r="U88" s="14">
        <v>0.55169999999999997</v>
      </c>
      <c r="V88" s="8"/>
    </row>
    <row r="89" spans="1:22" x14ac:dyDescent="0.25">
      <c r="A89" s="6">
        <v>0.625</v>
      </c>
      <c r="B89" s="14">
        <v>1.8960000000000001E-2</v>
      </c>
      <c r="C89" s="14">
        <v>5.6779999999999997E-2</v>
      </c>
      <c r="D89" s="14">
        <v>9.4240000000000004E-2</v>
      </c>
      <c r="E89" s="14">
        <v>0.13109999999999999</v>
      </c>
      <c r="F89" s="14">
        <v>0.16719999999999999</v>
      </c>
      <c r="G89" s="14">
        <v>0.20219999999999999</v>
      </c>
      <c r="H89" s="14">
        <v>0.23599999999999999</v>
      </c>
      <c r="I89" s="14">
        <v>0.26840000000000003</v>
      </c>
      <c r="J89" s="14">
        <v>0.29909999999999998</v>
      </c>
      <c r="K89" s="14">
        <v>0.32790000000000002</v>
      </c>
      <c r="L89" s="14">
        <v>0.35470000000000002</v>
      </c>
      <c r="M89" s="14">
        <v>0.37940000000000002</v>
      </c>
      <c r="N89" s="14">
        <v>0.4017</v>
      </c>
      <c r="O89" s="14">
        <v>0.42149999999999999</v>
      </c>
      <c r="P89" s="14">
        <v>0.43869999999999998</v>
      </c>
      <c r="Q89" s="14">
        <v>0.45319999999999999</v>
      </c>
      <c r="R89" s="14">
        <v>0.46489999999999998</v>
      </c>
      <c r="S89" s="14">
        <v>0.4738</v>
      </c>
      <c r="T89" s="14">
        <v>0.47970000000000002</v>
      </c>
      <c r="U89" s="14">
        <v>0.48270000000000002</v>
      </c>
      <c r="V89" s="8"/>
    </row>
    <row r="90" spans="1:22" x14ac:dyDescent="0.25">
      <c r="A90" s="6">
        <v>0.67500000000000004</v>
      </c>
      <c r="B90" s="14">
        <v>1.6719999999999999E-2</v>
      </c>
      <c r="C90" s="14">
        <v>5.006E-2</v>
      </c>
      <c r="D90" s="14">
        <v>8.3099999999999993E-2</v>
      </c>
      <c r="E90" s="14">
        <v>0.11559999999999999</v>
      </c>
      <c r="F90" s="14">
        <v>0.1474</v>
      </c>
      <c r="G90" s="14">
        <v>0.17829999999999999</v>
      </c>
      <c r="H90" s="14">
        <v>0.20810000000000001</v>
      </c>
      <c r="I90" s="14">
        <v>0.2366</v>
      </c>
      <c r="J90" s="14">
        <v>0.26369999999999999</v>
      </c>
      <c r="K90" s="14">
        <v>0.28910000000000002</v>
      </c>
      <c r="L90" s="14">
        <v>0.31280000000000002</v>
      </c>
      <c r="M90" s="14">
        <v>0.33450000000000002</v>
      </c>
      <c r="N90" s="14">
        <v>0.35420000000000001</v>
      </c>
      <c r="O90" s="14">
        <v>0.37159999999999999</v>
      </c>
      <c r="P90" s="14">
        <v>0.38679999999999998</v>
      </c>
      <c r="Q90" s="14">
        <v>0.39960000000000001</v>
      </c>
      <c r="R90" s="14">
        <v>0.40989999999999999</v>
      </c>
      <c r="S90" s="14">
        <v>0.41770000000000002</v>
      </c>
      <c r="T90" s="14">
        <v>0.42299999999999999</v>
      </c>
      <c r="U90" s="14">
        <v>0.42559999999999998</v>
      </c>
      <c r="V90" s="8"/>
    </row>
    <row r="91" spans="1:22" x14ac:dyDescent="0.25">
      <c r="A91" s="6">
        <v>0.72499999999999998</v>
      </c>
      <c r="B91" s="14">
        <v>1.489E-2</v>
      </c>
      <c r="C91" s="14">
        <v>4.4589999999999998E-2</v>
      </c>
      <c r="D91" s="14">
        <v>7.4010000000000006E-2</v>
      </c>
      <c r="E91" s="14">
        <v>0.10299999999999999</v>
      </c>
      <c r="F91" s="14">
        <v>0.1313</v>
      </c>
      <c r="G91" s="14">
        <v>0.1588</v>
      </c>
      <c r="H91" s="14">
        <v>0.18540000000000001</v>
      </c>
      <c r="I91" s="14">
        <v>0.21079999999999999</v>
      </c>
      <c r="J91" s="14">
        <v>0.2349</v>
      </c>
      <c r="K91" s="14">
        <v>0.25750000000000001</v>
      </c>
      <c r="L91" s="14">
        <v>0.27860000000000001</v>
      </c>
      <c r="M91" s="14">
        <v>0.2979</v>
      </c>
      <c r="N91" s="14">
        <v>0.31540000000000001</v>
      </c>
      <c r="O91" s="14">
        <v>0.33100000000000002</v>
      </c>
      <c r="P91" s="14">
        <v>0.34449999999999997</v>
      </c>
      <c r="Q91" s="14">
        <v>0.35589999999999999</v>
      </c>
      <c r="R91" s="14">
        <v>0.36509999999999998</v>
      </c>
      <c r="S91" s="14">
        <v>0.37209999999999999</v>
      </c>
      <c r="T91" s="14">
        <v>0.37669999999999998</v>
      </c>
      <c r="U91" s="14">
        <v>0.37909999999999999</v>
      </c>
      <c r="V91" s="8"/>
    </row>
    <row r="92" spans="1:22" x14ac:dyDescent="0.25">
      <c r="A92" s="6">
        <v>0.77500000000000002</v>
      </c>
      <c r="B92" s="14">
        <v>1.3429999999999999E-2</v>
      </c>
      <c r="C92" s="14">
        <v>4.0219999999999999E-2</v>
      </c>
      <c r="D92" s="14">
        <v>6.676E-2</v>
      </c>
      <c r="E92" s="14">
        <v>9.289E-2</v>
      </c>
      <c r="F92" s="14">
        <v>0.11840000000000001</v>
      </c>
      <c r="G92" s="14">
        <v>0.14330000000000001</v>
      </c>
      <c r="H92" s="14">
        <v>0.16719999999999999</v>
      </c>
      <c r="I92" s="14">
        <v>0.19009999999999999</v>
      </c>
      <c r="J92" s="14">
        <v>0.21179999999999999</v>
      </c>
      <c r="K92" s="14">
        <v>0.23230000000000001</v>
      </c>
      <c r="L92" s="14">
        <v>0.25130000000000002</v>
      </c>
      <c r="M92" s="14">
        <v>0.26869999999999999</v>
      </c>
      <c r="N92" s="14">
        <v>0.28449999999999998</v>
      </c>
      <c r="O92" s="14">
        <v>0.29859999999999998</v>
      </c>
      <c r="P92" s="14">
        <v>0.31080000000000002</v>
      </c>
      <c r="Q92" s="14">
        <v>0.32100000000000001</v>
      </c>
      <c r="R92" s="14">
        <v>0.32929999999999998</v>
      </c>
      <c r="S92" s="14">
        <v>0.33560000000000001</v>
      </c>
      <c r="T92" s="14">
        <v>0.33979999999999999</v>
      </c>
      <c r="U92" s="14">
        <v>0.34189999999999998</v>
      </c>
      <c r="V92" s="8"/>
    </row>
    <row r="93" spans="1:22" x14ac:dyDescent="0.25">
      <c r="A93" s="6">
        <v>0.82499999999999996</v>
      </c>
      <c r="B93" s="14">
        <v>1.231E-2</v>
      </c>
      <c r="C93" s="14">
        <v>3.6850000000000001E-2</v>
      </c>
      <c r="D93" s="14">
        <v>6.1159999999999999E-2</v>
      </c>
      <c r="E93" s="14">
        <v>8.5099999999999995E-2</v>
      </c>
      <c r="F93" s="14">
        <v>0.1085</v>
      </c>
      <c r="G93" s="14">
        <v>0.1313</v>
      </c>
      <c r="H93" s="14">
        <v>0.1532</v>
      </c>
      <c r="I93" s="14">
        <v>0.17419999999999999</v>
      </c>
      <c r="J93" s="14">
        <v>0.19409999999999999</v>
      </c>
      <c r="K93" s="14">
        <v>0.21279999999999999</v>
      </c>
      <c r="L93" s="14">
        <v>0.23019999999999999</v>
      </c>
      <c r="M93" s="14">
        <v>0.2462</v>
      </c>
      <c r="N93" s="14">
        <v>0.26069999999999999</v>
      </c>
      <c r="O93" s="14">
        <v>0.27350000000000002</v>
      </c>
      <c r="P93" s="14">
        <v>0.28470000000000001</v>
      </c>
      <c r="Q93" s="14">
        <v>0.29409999999999997</v>
      </c>
      <c r="R93" s="14">
        <v>0.30170000000000002</v>
      </c>
      <c r="S93" s="14">
        <v>0.3075</v>
      </c>
      <c r="T93" s="14">
        <v>0.31130000000000002</v>
      </c>
      <c r="U93" s="14">
        <v>0.31330000000000002</v>
      </c>
      <c r="V93" s="8"/>
    </row>
    <row r="94" spans="1:22" x14ac:dyDescent="0.25">
      <c r="A94" s="6">
        <v>0.875</v>
      </c>
      <c r="B94" s="14">
        <v>1.149E-2</v>
      </c>
      <c r="C94" s="14">
        <v>3.4389999999999997E-2</v>
      </c>
      <c r="D94" s="14">
        <v>5.7079999999999999E-2</v>
      </c>
      <c r="E94" s="14">
        <v>7.9420000000000004E-2</v>
      </c>
      <c r="F94" s="14">
        <v>0.1013</v>
      </c>
      <c r="G94" s="14">
        <v>0.1225</v>
      </c>
      <c r="H94" s="14">
        <v>0.14299999999999999</v>
      </c>
      <c r="I94" s="14">
        <v>0.16259999999999999</v>
      </c>
      <c r="J94" s="14">
        <v>0.18110000000000001</v>
      </c>
      <c r="K94" s="14">
        <v>0.1986</v>
      </c>
      <c r="L94" s="14">
        <v>0.21490000000000001</v>
      </c>
      <c r="M94" s="14">
        <v>0.2298</v>
      </c>
      <c r="N94" s="14">
        <v>0.24329999999999999</v>
      </c>
      <c r="O94" s="14">
        <v>0.25530000000000003</v>
      </c>
      <c r="P94" s="14">
        <v>0.26569999999999999</v>
      </c>
      <c r="Q94" s="14">
        <v>0.27450000000000002</v>
      </c>
      <c r="R94" s="14">
        <v>0.28160000000000002</v>
      </c>
      <c r="S94" s="14">
        <v>0.28699999999999998</v>
      </c>
      <c r="T94" s="14">
        <v>0.29060000000000002</v>
      </c>
      <c r="U94" s="14">
        <v>0.29239999999999999</v>
      </c>
      <c r="V94" s="8"/>
    </row>
    <row r="95" spans="1:22" x14ac:dyDescent="0.25">
      <c r="A95" s="6">
        <v>0.92500000000000004</v>
      </c>
      <c r="B95" s="14">
        <v>1.095E-2</v>
      </c>
      <c r="C95" s="14">
        <v>3.2779999999999997E-2</v>
      </c>
      <c r="D95" s="14">
        <v>5.4420000000000003E-2</v>
      </c>
      <c r="E95" s="14">
        <v>7.571E-2</v>
      </c>
      <c r="F95" s="14">
        <v>9.6540000000000001E-2</v>
      </c>
      <c r="G95" s="14">
        <v>0.1168</v>
      </c>
      <c r="H95" s="14">
        <v>0.1363</v>
      </c>
      <c r="I95" s="14">
        <v>0.155</v>
      </c>
      <c r="J95" s="14">
        <v>0.17269999999999999</v>
      </c>
      <c r="K95" s="14">
        <v>0.1893</v>
      </c>
      <c r="L95" s="14">
        <v>0.20480000000000001</v>
      </c>
      <c r="M95" s="14">
        <v>0.219</v>
      </c>
      <c r="N95" s="14">
        <v>0.2319</v>
      </c>
      <c r="O95" s="14">
        <v>0.24340000000000001</v>
      </c>
      <c r="P95" s="14">
        <v>0.25330000000000003</v>
      </c>
      <c r="Q95" s="14">
        <v>0.26169999999999999</v>
      </c>
      <c r="R95" s="14">
        <v>0.26850000000000002</v>
      </c>
      <c r="S95" s="14">
        <v>0.27360000000000001</v>
      </c>
      <c r="T95" s="14">
        <v>0.27700000000000002</v>
      </c>
      <c r="U95" s="14">
        <v>0.2787</v>
      </c>
      <c r="V95" s="8"/>
    </row>
    <row r="96" spans="1:22" x14ac:dyDescent="0.25">
      <c r="A96" s="6">
        <v>0.97499999999999998</v>
      </c>
      <c r="B96" s="14">
        <v>1.069E-2</v>
      </c>
      <c r="C96" s="14">
        <v>3.1989999999999998E-2</v>
      </c>
      <c r="D96" s="14">
        <v>5.3100000000000001E-2</v>
      </c>
      <c r="E96" s="14">
        <v>7.3880000000000001E-2</v>
      </c>
      <c r="F96" s="14">
        <v>9.4210000000000002E-2</v>
      </c>
      <c r="G96" s="14">
        <v>0.114</v>
      </c>
      <c r="H96" s="14">
        <v>0.13300000000000001</v>
      </c>
      <c r="I96" s="14">
        <v>0.1512</v>
      </c>
      <c r="J96" s="14">
        <v>0.16850000000000001</v>
      </c>
      <c r="K96" s="14">
        <v>0.18479999999999999</v>
      </c>
      <c r="L96" s="14">
        <v>0.19989999999999999</v>
      </c>
      <c r="M96" s="14">
        <v>0.21379999999999999</v>
      </c>
      <c r="N96" s="14">
        <v>0.2263</v>
      </c>
      <c r="O96" s="14">
        <v>0.23749999999999999</v>
      </c>
      <c r="P96" s="14">
        <v>0.2472</v>
      </c>
      <c r="Q96" s="14">
        <v>0.25540000000000002</v>
      </c>
      <c r="R96" s="14">
        <v>0.26200000000000001</v>
      </c>
      <c r="S96" s="14">
        <v>0.26700000000000002</v>
      </c>
      <c r="T96" s="14">
        <v>0.27029999999999998</v>
      </c>
      <c r="U96" s="14">
        <v>0.27200000000000002</v>
      </c>
      <c r="V96" s="8"/>
    </row>
    <row r="97" spans="1:22" x14ac:dyDescent="0.25">
      <c r="A97" s="6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</row>
  </sheetData>
  <pageMargins left="0.70866141732283472" right="0.70866141732283472" top="0.74803149606299213" bottom="0.74803149606299213" header="0.31496062992125984" footer="0.31496062992125984"/>
  <pageSetup paperSize="9" scale="43" orientation="portrait" r:id="rId1"/>
  <headerFooter>
    <oddHeader>&amp;L&amp;Z&amp;F&amp;C&amp;A&amp;R&amp;D &amp;T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1"/>
  <sheetViews>
    <sheetView zoomScaleNormal="100" workbookViewId="0">
      <selection activeCell="B70" sqref="B70"/>
    </sheetView>
  </sheetViews>
  <sheetFormatPr defaultRowHeight="15" x14ac:dyDescent="0.25"/>
  <cols>
    <col min="1" max="1" width="9.140625" style="5"/>
  </cols>
  <sheetData>
    <row r="1" spans="1:22" ht="18" x14ac:dyDescent="0.35">
      <c r="A1" s="11" t="s">
        <v>17</v>
      </c>
    </row>
    <row r="2" spans="1:22" x14ac:dyDescent="0.25">
      <c r="A2" s="6" t="s">
        <v>15</v>
      </c>
      <c r="B2" s="6">
        <v>0</v>
      </c>
      <c r="C2" s="6">
        <v>0.05</v>
      </c>
      <c r="D2" s="6">
        <v>0.1</v>
      </c>
      <c r="E2" s="6">
        <v>0.15000000000000002</v>
      </c>
      <c r="F2" s="6">
        <v>0.2</v>
      </c>
      <c r="G2" s="6">
        <v>0.25</v>
      </c>
      <c r="H2" s="6">
        <v>0.3</v>
      </c>
      <c r="I2" s="6">
        <v>0.35</v>
      </c>
      <c r="J2" s="6">
        <v>0.39999999999999997</v>
      </c>
      <c r="K2" s="6">
        <v>0.44999999999999996</v>
      </c>
      <c r="L2" s="6">
        <v>0.49999999999999994</v>
      </c>
      <c r="M2" s="6">
        <v>0.54999999999999993</v>
      </c>
      <c r="N2" s="6">
        <v>0.6</v>
      </c>
      <c r="O2" s="6">
        <v>0.65</v>
      </c>
      <c r="P2" s="6">
        <v>0.70000000000000007</v>
      </c>
      <c r="Q2" s="6">
        <v>0.75000000000000011</v>
      </c>
      <c r="R2" s="6">
        <v>0.80000000000000016</v>
      </c>
      <c r="S2" s="6">
        <v>0.8500000000000002</v>
      </c>
      <c r="T2" s="6">
        <v>0.90000000000000024</v>
      </c>
      <c r="U2" s="6">
        <v>0.95000000000000029</v>
      </c>
      <c r="V2" s="6">
        <v>1</v>
      </c>
    </row>
    <row r="3" spans="1:22" x14ac:dyDescent="0.25">
      <c r="A3" s="6">
        <v>0</v>
      </c>
      <c r="B3" s="8">
        <f>ABS(Analytic!B30-'Darcy-2D'!B5)</f>
        <v>0</v>
      </c>
      <c r="C3" s="8">
        <f>ABS(Analytic!C30-'Darcy-2D'!C5)</f>
        <v>9.0427215505839431E-7</v>
      </c>
      <c r="D3" s="8">
        <f>ABS(Analytic!D30-'Darcy-2D'!D5)</f>
        <v>3.4465040230857724E-5</v>
      </c>
      <c r="E3" s="8">
        <f>ABS(Analytic!E30-'Darcy-2D'!E5)</f>
        <v>4.5363855905450334E-5</v>
      </c>
      <c r="F3" s="8">
        <f>ABS(Analytic!F30-'Darcy-2D'!F5)</f>
        <v>1.699437494739886E-5</v>
      </c>
      <c r="G3" s="8">
        <f>ABS(Analytic!G30-'Darcy-2D'!G5)</f>
        <v>1.6567634910202855E-5</v>
      </c>
      <c r="H3" s="8">
        <f>ABS(Analytic!H30-'Darcy-2D'!H5)</f>
        <v>9.5002604532656854E-6</v>
      </c>
      <c r="I3" s="8">
        <f>ABS(Analytic!I30-'Darcy-2D'!I5)</f>
        <v>1.4352840511655529E-6</v>
      </c>
      <c r="J3" s="8">
        <f>ABS(Analytic!J30-'Darcy-2D'!J5)</f>
        <v>1.4747707526852061E-5</v>
      </c>
      <c r="K3" s="8">
        <f>ABS(Analytic!K30-'Darcy-2D'!K5)</f>
        <v>4.8048330183569909E-5</v>
      </c>
      <c r="L3" s="8">
        <f>ABS(Analytic!L30-'Darcy-2D'!L5)</f>
        <v>6.7811865475109201E-6</v>
      </c>
      <c r="M3" s="8">
        <f>ABS(Analytic!M30-'Darcy-2D'!M5)</f>
        <v>5.9656000308550006E-6</v>
      </c>
      <c r="N3" s="8">
        <f>ABS(Analytic!N30-'Darcy-2D'!N5)</f>
        <v>1.699437494739886E-5</v>
      </c>
      <c r="O3" s="8">
        <f>ABS(Analytic!O30-'Darcy-2D'!O5)</f>
        <v>4.0164354092264709E-5</v>
      </c>
      <c r="P3" s="8">
        <f>ABS(Analytic!P30-'Darcy-2D'!P5)</f>
        <v>6.5241883677735757E-6</v>
      </c>
      <c r="Q3" s="8">
        <f>ABS(Analytic!Q30-'Darcy-2D'!Q5)</f>
        <v>2.0467488713205029E-5</v>
      </c>
      <c r="R3" s="8">
        <f>ABS(Analytic!R30-'Darcy-2D'!R5)</f>
        <v>4.3483704846192239E-5</v>
      </c>
      <c r="S3" s="8">
        <f>ABS(Analytic!S30-'Darcy-2D'!S5)</f>
        <v>3.0079602323374033E-5</v>
      </c>
      <c r="T3" s="8">
        <f>ABS(Analytic!T30-'Darcy-2D'!T5)</f>
        <v>1.1659404862252032E-5</v>
      </c>
      <c r="U3" s="8">
        <f>ABS(Analytic!U30-'Darcy-2D'!U5)</f>
        <v>1.7333733127955497E-5</v>
      </c>
      <c r="V3" s="8">
        <f>ABS(Analytic!V30-'Darcy-2D'!V5)</f>
        <v>0</v>
      </c>
    </row>
    <row r="4" spans="1:22" x14ac:dyDescent="0.25">
      <c r="A4" s="6">
        <v>0.05</v>
      </c>
      <c r="B4" s="8">
        <f>ABS(Analytic!B31-'Darcy-2D'!B6)</f>
        <v>0</v>
      </c>
      <c r="C4" s="8">
        <f>ABS(Analytic!C31-'Darcy-2D'!C6)</f>
        <v>1.766172630839058E-5</v>
      </c>
      <c r="D4" s="8">
        <f>ABS(Analytic!D31-'Darcy-2D'!D6)</f>
        <v>2.1989357654739194E-6</v>
      </c>
      <c r="E4" s="8">
        <f>ABS(Analytic!E31-'Darcy-2D'!E6)</f>
        <v>7.3034161544138776E-5</v>
      </c>
      <c r="F4" s="8">
        <f>ABS(Analytic!F31-'Darcy-2D'!F6)</f>
        <v>1.4668333455258864E-5</v>
      </c>
      <c r="G4" s="8">
        <f>ABS(Analytic!G31-'Darcy-2D'!G6)</f>
        <v>2.9180814558049661E-5</v>
      </c>
      <c r="H4" s="8">
        <f>ABS(Analytic!H31-'Darcy-2D'!H6)</f>
        <v>1.2868271420779509E-4</v>
      </c>
      <c r="I4" s="8">
        <f>ABS(Analytic!I31-'Darcy-2D'!I6)</f>
        <v>1.377083520539002E-4</v>
      </c>
      <c r="J4" s="8">
        <f>ABS(Analytic!J31-'Darcy-2D'!J6)</f>
        <v>9.5530128813803294E-5</v>
      </c>
      <c r="K4" s="8">
        <f>ABS(Analytic!K31-'Darcy-2D'!K6)</f>
        <v>1.5838253187638873E-4</v>
      </c>
      <c r="L4" s="8">
        <f>ABS(Analytic!L31-'Darcy-2D'!L6)</f>
        <v>1.0158156400130736E-4</v>
      </c>
      <c r="M4" s="8">
        <f>ABS(Analytic!M31-'Darcy-2D'!M6)</f>
        <v>1.2152652813024467E-4</v>
      </c>
      <c r="N4" s="8">
        <f>ABS(Analytic!N31-'Darcy-2D'!N6)</f>
        <v>1.3757182664164702E-4</v>
      </c>
      <c r="O4" s="8">
        <f>ABS(Analytic!O31-'Darcy-2D'!O6)</f>
        <v>1.9375723478398665E-4</v>
      </c>
      <c r="P4" s="8">
        <f>ABS(Analytic!P31-'Darcy-2D'!P6)</f>
        <v>1.6038598057754871E-4</v>
      </c>
      <c r="Q4" s="8">
        <f>ABS(Analytic!Q31-'Darcy-2D'!Q6)</f>
        <v>1.3544090179462565E-4</v>
      </c>
      <c r="R4" s="8">
        <f>ABS(Analytic!R31-'Darcy-2D'!R6)</f>
        <v>1.4582994894274393E-4</v>
      </c>
      <c r="S4" s="8">
        <f>ABS(Analytic!S31-'Darcy-2D'!S6)</f>
        <v>1.4845335530866421E-4</v>
      </c>
      <c r="T4" s="8">
        <f>ABS(Analytic!T31-'Darcy-2D'!T6)</f>
        <v>1.3108589460575359E-4</v>
      </c>
      <c r="U4" s="8">
        <f>ABS(Analytic!U31-'Darcy-2D'!U6)</f>
        <v>1.1306878681227595E-4</v>
      </c>
      <c r="V4" s="8">
        <f>ABS(Analytic!V31-'Darcy-2D'!V6)</f>
        <v>1.4580698637256528E-4</v>
      </c>
    </row>
    <row r="5" spans="1:22" x14ac:dyDescent="0.25">
      <c r="A5" s="6">
        <v>0.1</v>
      </c>
      <c r="B5" s="8">
        <f>ABS(Analytic!B32-'Darcy-2D'!B7)</f>
        <v>0</v>
      </c>
      <c r="C5" s="8">
        <f>ABS(Analytic!C32-'Darcy-2D'!C7)</f>
        <v>2.2977864847097129E-5</v>
      </c>
      <c r="D5" s="8">
        <f>ABS(Analytic!D32-'Darcy-2D'!D7)</f>
        <v>7.3218695911661524E-5</v>
      </c>
      <c r="E5" s="8">
        <f>ABS(Analytic!E32-'Darcy-2D'!E7)</f>
        <v>3.0160200521461844E-5</v>
      </c>
      <c r="F5" s="8">
        <f>ABS(Analytic!F32-'Darcy-2D'!F7)</f>
        <v>1.3757616022244679E-4</v>
      </c>
      <c r="G5" s="8">
        <f>ABS(Analytic!G32-'Darcy-2D'!G7)</f>
        <v>1.5571103054790036E-4</v>
      </c>
      <c r="H5" s="8">
        <f>ABS(Analytic!H32-'Darcy-2D'!H7)</f>
        <v>1.5337464692949387E-4</v>
      </c>
      <c r="I5" s="8">
        <f>ABS(Analytic!I32-'Darcy-2D'!I7)</f>
        <v>1.0998412219470621E-4</v>
      </c>
      <c r="J5" s="8">
        <f>ABS(Analytic!J32-'Darcy-2D'!J7)</f>
        <v>2.1754034667009758E-4</v>
      </c>
      <c r="K5" s="8">
        <f>ABS(Analytic!K32-'Darcy-2D'!K7)</f>
        <v>1.8252690511266767E-4</v>
      </c>
      <c r="L5" s="8">
        <f>ABS(Analytic!L32-'Darcy-2D'!L7)</f>
        <v>2.2771970301460609E-4</v>
      </c>
      <c r="M5" s="8">
        <f>ABS(Analytic!M32-'Darcy-2D'!M7)</f>
        <v>1.9389614533116273E-4</v>
      </c>
      <c r="N5" s="8">
        <f>ABS(Analytic!N32-'Darcy-2D'!N7)</f>
        <v>2.4143332998050049E-4</v>
      </c>
      <c r="O5" s="8">
        <f>ABS(Analytic!O32-'Darcy-2D'!O7)</f>
        <v>2.517854027167532E-4</v>
      </c>
      <c r="P5" s="8">
        <f>ABS(Analytic!P32-'Darcy-2D'!P7)</f>
        <v>2.2883096499637379E-4</v>
      </c>
      <c r="Q5" s="8">
        <f>ABS(Analytic!Q32-'Darcy-2D'!Q7)</f>
        <v>3.0008222761612746E-4</v>
      </c>
      <c r="R5" s="8">
        <f>ABS(Analytic!R32-'Darcy-2D'!R7)</f>
        <v>3.1774845529164431E-4</v>
      </c>
      <c r="S5" s="8">
        <f>ABS(Analytic!S32-'Darcy-2D'!S7)</f>
        <v>2.596471456870475E-4</v>
      </c>
      <c r="T5" s="8">
        <f>ABS(Analytic!T32-'Darcy-2D'!T7)</f>
        <v>3.2995732516982734E-4</v>
      </c>
      <c r="U5" s="8">
        <f>ABS(Analytic!U32-'Darcy-2D'!U7)</f>
        <v>2.5981031697874801E-4</v>
      </c>
      <c r="V5" s="8">
        <f>ABS(Analytic!V32-'Darcy-2D'!V7)</f>
        <v>3.0771433951604088E-4</v>
      </c>
    </row>
    <row r="6" spans="1:22" x14ac:dyDescent="0.25">
      <c r="A6" s="6">
        <v>0.15000000000000002</v>
      </c>
      <c r="B6" s="8">
        <f>ABS(Analytic!B33-'Darcy-2D'!B8)</f>
        <v>0</v>
      </c>
      <c r="C6" s="8">
        <f>ABS(Analytic!C33-'Darcy-2D'!C8)</f>
        <v>3.2872674685595349E-5</v>
      </c>
      <c r="D6" s="8">
        <f>ABS(Analytic!D33-'Darcy-2D'!D8)</f>
        <v>5.4674450753786075E-5</v>
      </c>
      <c r="E6" s="8">
        <f>ABS(Analytic!E33-'Darcy-2D'!E8)</f>
        <v>9.6190631793335868E-5</v>
      </c>
      <c r="F6" s="8">
        <f>ABS(Analytic!F33-'Darcy-2D'!F8)</f>
        <v>1.3190748170158195E-4</v>
      </c>
      <c r="G6" s="8">
        <f>ABS(Analytic!G33-'Darcy-2D'!G8)</f>
        <v>1.8183416513589679E-4</v>
      </c>
      <c r="H6" s="8">
        <f>ABS(Analytic!H33-'Darcy-2D'!H8)</f>
        <v>1.6329063744502381E-4</v>
      </c>
      <c r="I6" s="8">
        <f>ABS(Analytic!I33-'Darcy-2D'!I8)</f>
        <v>2.0265046114531504E-4</v>
      </c>
      <c r="J6" s="8">
        <f>ABS(Analytic!J33-'Darcy-2D'!J8)</f>
        <v>2.3702780389783795E-4</v>
      </c>
      <c r="K6" s="8">
        <f>ABS(Analytic!K33-'Darcy-2D'!K8)</f>
        <v>2.1589821708256629E-4</v>
      </c>
      <c r="L6" s="8">
        <f>ABS(Analytic!L33-'Darcy-2D'!L8)</f>
        <v>3.0264320233308606E-4</v>
      </c>
      <c r="M6" s="8">
        <f>ABS(Analytic!M33-'Darcy-2D'!M8)</f>
        <v>2.7600904326152698E-4</v>
      </c>
      <c r="N6" s="8">
        <f>ABS(Analytic!N33-'Darcy-2D'!N8)</f>
        <v>3.3147090819507508E-4</v>
      </c>
      <c r="O6" s="8">
        <f>ABS(Analytic!O33-'Darcy-2D'!O8)</f>
        <v>2.8249381377409843E-4</v>
      </c>
      <c r="P6" s="8">
        <f>ABS(Analytic!P33-'Darcy-2D'!P8)</f>
        <v>3.6168267515468422E-4</v>
      </c>
      <c r="Q6" s="8">
        <f>ABS(Analytic!Q33-'Darcy-2D'!Q8)</f>
        <v>3.21814352370553E-4</v>
      </c>
      <c r="R6" s="8">
        <f>ABS(Analytic!R33-'Darcy-2D'!R8)</f>
        <v>3.3674532994698581E-4</v>
      </c>
      <c r="S6" s="8">
        <f>ABS(Analytic!S33-'Darcy-2D'!S8)</f>
        <v>4.0218943362224646E-4</v>
      </c>
      <c r="T6" s="8">
        <f>ABS(Analytic!T33-'Darcy-2D'!T8)</f>
        <v>3.3636078928922508E-4</v>
      </c>
      <c r="U6" s="8">
        <f>ABS(Analytic!U33-'Darcy-2D'!U8)</f>
        <v>3.8047806010643725E-4</v>
      </c>
      <c r="V6" s="8">
        <f>ABS(Analytic!V33-'Darcy-2D'!V8)</f>
        <v>3.9912685298681971E-4</v>
      </c>
    </row>
    <row r="7" spans="1:22" x14ac:dyDescent="0.25">
      <c r="A7" s="6">
        <v>0.2</v>
      </c>
      <c r="B7" s="8">
        <f>ABS(Analytic!B34-'Darcy-2D'!B9)</f>
        <v>0</v>
      </c>
      <c r="C7" s="8">
        <f>ABS(Analytic!C34-'Darcy-2D'!C9)</f>
        <v>3.0149842895489665E-5</v>
      </c>
      <c r="D7" s="8">
        <f>ABS(Analytic!D34-'Darcy-2D'!D9)</f>
        <v>6.345100860392916E-5</v>
      </c>
      <c r="E7" s="8">
        <f>ABS(Analytic!E34-'Darcy-2D'!E9)</f>
        <v>5.4638377443974595E-5</v>
      </c>
      <c r="F7" s="8">
        <f>ABS(Analytic!F34-'Darcy-2D'!F9)</f>
        <v>8.1604181587036084E-5</v>
      </c>
      <c r="G7" s="8">
        <f>ABS(Analytic!G34-'Darcy-2D'!G9)</f>
        <v>1.9695233328051454E-4</v>
      </c>
      <c r="H7" s="8">
        <f>ABS(Analytic!H34-'Darcy-2D'!H9)</f>
        <v>1.5952370399593963E-4</v>
      </c>
      <c r="I7" s="8">
        <f>ABS(Analytic!I34-'Darcy-2D'!I9)</f>
        <v>2.3588295065030129E-4</v>
      </c>
      <c r="J7" s="8">
        <f>ABS(Analytic!J34-'Darcy-2D'!J9)</f>
        <v>2.0175772212099874E-4</v>
      </c>
      <c r="K7" s="8">
        <f>ABS(Analytic!K34-'Darcy-2D'!K9)</f>
        <v>2.4342137286875731E-4</v>
      </c>
      <c r="L7" s="8">
        <f>ABS(Analytic!L34-'Darcy-2D'!L9)</f>
        <v>2.5901065877886875E-4</v>
      </c>
      <c r="M7" s="8">
        <f>ABS(Analytic!M34-'Darcy-2D'!M9)</f>
        <v>3.5977029118694492E-4</v>
      </c>
      <c r="N7" s="8">
        <f>ABS(Analytic!N34-'Darcy-2D'!N9)</f>
        <v>3.7121667600176211E-4</v>
      </c>
      <c r="O7" s="8">
        <f>ABS(Analytic!O34-'Darcy-2D'!O9)</f>
        <v>3.3421366308411526E-4</v>
      </c>
      <c r="P7" s="8">
        <f>ABS(Analytic!P34-'Darcy-2D'!P9)</f>
        <v>4.0595367353030154E-4</v>
      </c>
      <c r="Q7" s="8">
        <f>ABS(Analytic!Q34-'Darcy-2D'!Q9)</f>
        <v>3.608381558851681E-4</v>
      </c>
      <c r="R7" s="8">
        <f>ABS(Analytic!R34-'Darcy-2D'!R9)</f>
        <v>3.912519429767336E-4</v>
      </c>
      <c r="S7" s="8">
        <f>ABS(Analytic!S34-'Darcy-2D'!S9)</f>
        <v>4.0822673520812813E-4</v>
      </c>
      <c r="T7" s="8">
        <f>ABS(Analytic!T34-'Darcy-2D'!T9)</f>
        <v>4.4198961970931538E-4</v>
      </c>
      <c r="U7" s="8">
        <f>ABS(Analytic!U34-'Darcy-2D'!U9)</f>
        <v>4.4239324354655718E-4</v>
      </c>
      <c r="V7" s="8">
        <f>ABS(Analytic!V34-'Darcy-2D'!V9)</f>
        <v>3.7922498882958511E-4</v>
      </c>
    </row>
    <row r="8" spans="1:22" x14ac:dyDescent="0.25">
      <c r="A8" s="6">
        <v>0.25</v>
      </c>
      <c r="B8" s="8">
        <f>ABS(Analytic!B35-'Darcy-2D'!B10)</f>
        <v>0</v>
      </c>
      <c r="C8" s="8">
        <f>ABS(Analytic!C35-'Darcy-2D'!C10)</f>
        <v>3.7465327763649969E-5</v>
      </c>
      <c r="D8" s="8">
        <f>ABS(Analytic!D35-'Darcy-2D'!D10)</f>
        <v>6.5953671025922866E-5</v>
      </c>
      <c r="E8" s="8">
        <f>ABS(Analytic!E35-'Darcy-2D'!E10)</f>
        <v>7.7838111212091832E-5</v>
      </c>
      <c r="F8" s="8">
        <f>ABS(Analytic!F35-'Darcy-2D'!F10)</f>
        <v>8.8183537995445427E-5</v>
      </c>
      <c r="G8" s="8">
        <f>ABS(Analytic!G35-'Darcy-2D'!G10)</f>
        <v>1.3607179572566741E-4</v>
      </c>
      <c r="H8" s="8">
        <f>ABS(Analytic!H35-'Darcy-2D'!H10)</f>
        <v>2.1590206399565992E-4</v>
      </c>
      <c r="I8" s="8">
        <f>ABS(Analytic!I35-'Darcy-2D'!I10)</f>
        <v>2.2865845506878091E-4</v>
      </c>
      <c r="J8" s="8">
        <f>ABS(Analytic!J35-'Darcy-2D'!J10)</f>
        <v>2.8313701300608507E-4</v>
      </c>
      <c r="K8" s="8">
        <f>ABS(Analytic!K35-'Darcy-2D'!K10)</f>
        <v>2.9712454963626289E-4</v>
      </c>
      <c r="L8" s="8">
        <f>ABS(Analytic!L35-'Darcy-2D'!L10)</f>
        <v>2.9852204945352012E-4</v>
      </c>
      <c r="M8" s="8">
        <f>ABS(Analytic!M35-'Darcy-2D'!M10)</f>
        <v>3.2640571727576839E-4</v>
      </c>
      <c r="N8" s="8">
        <f>ABS(Analytic!N35-'Darcy-2D'!N10)</f>
        <v>3.3201912695562941E-4</v>
      </c>
      <c r="O8" s="8">
        <f>ABS(Analytic!O35-'Darcy-2D'!O10)</f>
        <v>3.7969035421325792E-4</v>
      </c>
      <c r="P8" s="8">
        <f>ABS(Analytic!P35-'Darcy-2D'!P10)</f>
        <v>3.4766843916561596E-4</v>
      </c>
      <c r="Q8" s="8">
        <f>ABS(Analytic!Q35-'Darcy-2D'!Q10)</f>
        <v>4.2887402148017451E-4</v>
      </c>
      <c r="R8" s="8">
        <f>ABS(Analytic!R35-'Darcy-2D'!R10)</f>
        <v>4.315595202389888E-4</v>
      </c>
      <c r="S8" s="8">
        <f>ABS(Analytic!S35-'Darcy-2D'!S10)</f>
        <v>3.7987478828405141E-4</v>
      </c>
      <c r="T8" s="8">
        <f>ABS(Analytic!T35-'Darcy-2D'!T10)</f>
        <v>4.1433475359758942E-4</v>
      </c>
      <c r="U8" s="8">
        <f>ABS(Analytic!U35-'Darcy-2D'!U10)</f>
        <v>3.9218616455133359E-4</v>
      </c>
      <c r="V8" s="8">
        <f>ABS(Analytic!V35-'Darcy-2D'!V10)</f>
        <v>4.8767117792036796E-4</v>
      </c>
    </row>
    <row r="9" spans="1:22" x14ac:dyDescent="0.25">
      <c r="A9" s="6">
        <v>0.3</v>
      </c>
      <c r="B9" s="8">
        <f>ABS(Analytic!B36-'Darcy-2D'!B11)</f>
        <v>0</v>
      </c>
      <c r="C9" s="8">
        <f>ABS(Analytic!C36-'Darcy-2D'!C11)</f>
        <v>3.2942565197296297E-5</v>
      </c>
      <c r="D9" s="8">
        <f>ABS(Analytic!D36-'Darcy-2D'!D11)</f>
        <v>6.9365679355892773E-5</v>
      </c>
      <c r="E9" s="8">
        <f>ABS(Analytic!E36-'Darcy-2D'!E11)</f>
        <v>1.0389984587674816E-4</v>
      </c>
      <c r="F9" s="8">
        <f>ABS(Analytic!F36-'Darcy-2D'!F11)</f>
        <v>1.5346838718864608E-4</v>
      </c>
      <c r="G9" s="8">
        <f>ABS(Analytic!G36-'Darcy-2D'!G11)</f>
        <v>1.5841617334455549E-4</v>
      </c>
      <c r="H9" s="8">
        <f>ABS(Analytic!H36-'Darcy-2D'!H11)</f>
        <v>2.5361725563918802E-4</v>
      </c>
      <c r="I9" s="8">
        <f>ABS(Analytic!I36-'Darcy-2D'!I11)</f>
        <v>2.6955457631808177E-4</v>
      </c>
      <c r="J9" s="8">
        <f>ABS(Analytic!J36-'Darcy-2D'!J11)</f>
        <v>2.4336509760869429E-4</v>
      </c>
      <c r="K9" s="8">
        <f>ABS(Analytic!K36-'Darcy-2D'!K11)</f>
        <v>3.1984390650574568E-4</v>
      </c>
      <c r="L9" s="8">
        <f>ABS(Analytic!L36-'Darcy-2D'!L11)</f>
        <v>3.5240110467094077E-4</v>
      </c>
      <c r="M9" s="8">
        <f>ABS(Analytic!M36-'Darcy-2D'!M11)</f>
        <v>3.0396558390205497E-4</v>
      </c>
      <c r="N9" s="8">
        <f>ABS(Analytic!N36-'Darcy-2D'!N11)</f>
        <v>3.4783011509598172E-4</v>
      </c>
      <c r="O9" s="8">
        <f>ABS(Analytic!O36-'Darcy-2D'!O11)</f>
        <v>3.6843254045038076E-4</v>
      </c>
      <c r="P9" s="8">
        <f>ABS(Analytic!P36-'Darcy-2D'!P11)</f>
        <v>3.6206825259516018E-4</v>
      </c>
      <c r="Q9" s="8">
        <f>ABS(Analytic!Q36-'Darcy-2D'!Q11)</f>
        <v>4.3752956798187581E-4</v>
      </c>
      <c r="R9" s="8">
        <f>ABS(Analytic!R36-'Darcy-2D'!R11)</f>
        <v>4.1666805258250283E-4</v>
      </c>
      <c r="S9" s="8">
        <f>ABS(Analytic!S36-'Darcy-2D'!S11)</f>
        <v>4.3487633297223383E-4</v>
      </c>
      <c r="T9" s="8">
        <f>ABS(Analytic!T36-'Darcy-2D'!T11)</f>
        <v>4.414864222710424E-4</v>
      </c>
      <c r="U9" s="8">
        <f>ABS(Analytic!U36-'Darcy-2D'!U11)</f>
        <v>4.0008210513114983E-4</v>
      </c>
      <c r="V9" s="18">
        <f>ABS(Analytic!V36-'Darcy-2D'!V11)</f>
        <v>4.8872345581468801E-4</v>
      </c>
    </row>
    <row r="10" spans="1:22" x14ac:dyDescent="0.25">
      <c r="A10" s="6">
        <v>0.35</v>
      </c>
      <c r="B10" s="8">
        <f>ABS(Analytic!B37-'Darcy-2D'!B12)</f>
        <v>0</v>
      </c>
      <c r="C10" s="8">
        <f>ABS(Analytic!C37-'Darcy-2D'!C12)</f>
        <v>3.6417353079725573E-5</v>
      </c>
      <c r="D10" s="8">
        <f>ABS(Analytic!D37-'Darcy-2D'!D12)</f>
        <v>6.4161134950495302E-5</v>
      </c>
      <c r="E10" s="8">
        <f>ABS(Analytic!E37-'Darcy-2D'!E12)</f>
        <v>1.0553604973417841E-4</v>
      </c>
      <c r="F10" s="8">
        <f>ABS(Analytic!F37-'Darcy-2D'!F12)</f>
        <v>1.6479732082153031E-4</v>
      </c>
      <c r="G10" s="8">
        <f>ABS(Analytic!G37-'Darcy-2D'!G12)</f>
        <v>1.2911090921044477E-4</v>
      </c>
      <c r="H10" s="8">
        <f>ABS(Analytic!H37-'Darcy-2D'!H12)</f>
        <v>2.1949578617883048E-4</v>
      </c>
      <c r="I10" s="8">
        <f>ABS(Analytic!I37-'Darcy-2D'!I12)</f>
        <v>1.9174245086794883E-4</v>
      </c>
      <c r="J10" s="8">
        <f>ABS(Analytic!J37-'Darcy-2D'!J12)</f>
        <v>3.0730202980963628E-4</v>
      </c>
      <c r="K10" s="8">
        <f>ABS(Analytic!K37-'Darcy-2D'!K12)</f>
        <v>3.3414047680352388E-4</v>
      </c>
      <c r="L10" s="8">
        <f>ABS(Analytic!L37-'Darcy-2D'!L12)</f>
        <v>3.4755260671762156E-4</v>
      </c>
      <c r="M10" s="8">
        <f>ABS(Analytic!M37-'Darcy-2D'!M12)</f>
        <v>3.3093094442315785E-4</v>
      </c>
      <c r="N10" s="8">
        <f>ABS(Analytic!N37-'Darcy-2D'!N12)</f>
        <v>3.7648464865502884E-4</v>
      </c>
      <c r="O10" s="8">
        <f>ABS(Analytic!O37-'Darcy-2D'!O12)</f>
        <v>3.8590407839189655E-4</v>
      </c>
      <c r="P10" s="8">
        <f>ABS(Analytic!P37-'Darcy-2D'!P12)</f>
        <v>3.7096690448457093E-4</v>
      </c>
      <c r="Q10" s="8">
        <f>ABS(Analytic!Q37-'Darcy-2D'!Q12)</f>
        <v>4.5408202965235844E-4</v>
      </c>
      <c r="R10" s="8">
        <f>ABS(Analytic!R37-'Darcy-2D'!R12)</f>
        <v>3.6876796339868623E-4</v>
      </c>
      <c r="S10" s="8">
        <f>ABS(Analytic!S37-'Darcy-2D'!S12)</f>
        <v>4.6006270250820158E-4</v>
      </c>
      <c r="T10" s="8">
        <f>ABS(Analytic!T37-'Darcy-2D'!T12)</f>
        <v>3.8486259007292078E-4</v>
      </c>
      <c r="U10" s="8">
        <f>ABS(Analytic!U37-'Darcy-2D'!U12)</f>
        <v>4.1218806387044449E-4</v>
      </c>
      <c r="V10" s="8">
        <f>ABS(Analytic!V37-'Darcy-2D'!V12)</f>
        <v>4.2337465566699706E-4</v>
      </c>
    </row>
    <row r="11" spans="1:22" x14ac:dyDescent="0.25">
      <c r="A11" s="6">
        <v>0.39999999999999997</v>
      </c>
      <c r="B11" s="8">
        <f>ABS(Analytic!B38-'Darcy-2D'!B13)</f>
        <v>0</v>
      </c>
      <c r="C11" s="8">
        <f>ABS(Analytic!C38-'Darcy-2D'!C13)</f>
        <v>3.6219569143541852E-5</v>
      </c>
      <c r="D11" s="8">
        <f>ABS(Analytic!D38-'Darcy-2D'!D13)</f>
        <v>6.7688276712794815E-5</v>
      </c>
      <c r="E11" s="8">
        <f>ABS(Analytic!E38-'Darcy-2D'!E13)</f>
        <v>1.0048604500426106E-4</v>
      </c>
      <c r="F11" s="8">
        <f>ABS(Analytic!F38-'Darcy-2D'!F13)</f>
        <v>1.3234924199727327E-4</v>
      </c>
      <c r="G11" s="8">
        <f>ABS(Analytic!G38-'Darcy-2D'!G13)</f>
        <v>2.0348613062749765E-4</v>
      </c>
      <c r="H11" s="8">
        <f>ABS(Analytic!H38-'Darcy-2D'!H13)</f>
        <v>1.6737707800601465E-4</v>
      </c>
      <c r="I11" s="8">
        <f>ABS(Analytic!I38-'Darcy-2D'!I13)</f>
        <v>2.5155459102821354E-4</v>
      </c>
      <c r="J11" s="8">
        <f>ABS(Analytic!J38-'Darcy-2D'!J13)</f>
        <v>2.3835836919336439E-4</v>
      </c>
      <c r="K11" s="8">
        <f>ABS(Analytic!K38-'Darcy-2D'!K13)</f>
        <v>3.156607194830241E-4</v>
      </c>
      <c r="L11" s="8">
        <f>ABS(Analytic!L38-'Darcy-2D'!L13)</f>
        <v>2.7755786087510503E-4</v>
      </c>
      <c r="M11" s="8">
        <f>ABS(Analytic!M38-'Darcy-2D'!M13)</f>
        <v>3.2502285637009409E-4</v>
      </c>
      <c r="N11" s="8">
        <f>ABS(Analytic!N38-'Darcy-2D'!N13)</f>
        <v>3.6651614698762769E-4</v>
      </c>
      <c r="O11" s="8">
        <f>ABS(Analytic!O38-'Darcy-2D'!O13)</f>
        <v>3.1854992358754108E-4</v>
      </c>
      <c r="P11" s="8">
        <f>ABS(Analytic!P38-'Darcy-2D'!P13)</f>
        <v>4.0620285697590131E-4</v>
      </c>
      <c r="Q11" s="8">
        <f>ABS(Analytic!Q38-'Darcy-2D'!Q13)</f>
        <v>3.6358201281305735E-4</v>
      </c>
      <c r="R11" s="8">
        <f>ABS(Analytic!R38-'Darcy-2D'!R13)</f>
        <v>4.3422910346568866E-4</v>
      </c>
      <c r="S11" s="8">
        <f>ABS(Analytic!S38-'Darcy-2D'!S13)</f>
        <v>3.7146857212433382E-4</v>
      </c>
      <c r="T11" s="8">
        <f>ABS(Analytic!T38-'Darcy-2D'!T13)</f>
        <v>4.3869536313223545E-4</v>
      </c>
      <c r="U11" s="8">
        <f>ABS(Analytic!U38-'Darcy-2D'!U13)</f>
        <v>4.0960060432593259E-4</v>
      </c>
      <c r="V11" s="8">
        <f>ABS(Analytic!V38-'Darcy-2D'!V13)</f>
        <v>4.6833380998068108E-4</v>
      </c>
    </row>
    <row r="12" spans="1:22" x14ac:dyDescent="0.25">
      <c r="A12" s="6">
        <v>0.44999999999999996</v>
      </c>
      <c r="B12" s="8">
        <f>ABS(Analytic!B39-'Darcy-2D'!B14)</f>
        <v>0</v>
      </c>
      <c r="C12" s="8">
        <f>ABS(Analytic!C39-'Darcy-2D'!C14)</f>
        <v>2.6412151022451452E-5</v>
      </c>
      <c r="D12" s="8">
        <f>ABS(Analytic!D39-'Darcy-2D'!D14)</f>
        <v>5.8664463801989808E-5</v>
      </c>
      <c r="E12" s="8">
        <f>ABS(Analytic!E39-'Darcy-2D'!E14)</f>
        <v>9.3300933460473134E-5</v>
      </c>
      <c r="F12" s="8">
        <f>ABS(Analytic!F39-'Darcy-2D'!F14)</f>
        <v>1.2826888248253232E-4</v>
      </c>
      <c r="G12" s="8">
        <f>ABS(Analytic!G39-'Darcy-2D'!G14)</f>
        <v>1.5360980273378122E-4</v>
      </c>
      <c r="H12" s="8">
        <f>ABS(Analytic!H39-'Darcy-2D'!H14)</f>
        <v>1.4213728622837485E-4</v>
      </c>
      <c r="I12" s="8">
        <f>ABS(Analytic!I39-'Darcy-2D'!I14)</f>
        <v>2.100978649773183E-4</v>
      </c>
      <c r="J12" s="8">
        <f>ABS(Analytic!J39-'Darcy-2D'!J14)</f>
        <v>2.1781068562015671E-4</v>
      </c>
      <c r="K12" s="8">
        <f>ABS(Analytic!K39-'Darcy-2D'!K14)</f>
        <v>2.7028207503318469E-4</v>
      </c>
      <c r="L12" s="8">
        <f>ABS(Analytic!L39-'Darcy-2D'!L14)</f>
        <v>2.7779120791290857E-4</v>
      </c>
      <c r="M12" s="8">
        <f>ABS(Analytic!M39-'Darcy-2D'!M14)</f>
        <v>2.5644326549909002E-4</v>
      </c>
      <c r="N12" s="8">
        <f>ABS(Analytic!N39-'Darcy-2D'!N14)</f>
        <v>3.2868667503060944E-4</v>
      </c>
      <c r="O12" s="8">
        <f>ABS(Analytic!O39-'Darcy-2D'!O14)</f>
        <v>3.237912409794208E-4</v>
      </c>
      <c r="P12" s="8">
        <f>ABS(Analytic!P39-'Darcy-2D'!P14)</f>
        <v>3.7828422022692654E-4</v>
      </c>
      <c r="Q12" s="8">
        <f>ABS(Analytic!Q39-'Darcy-2D'!Q14)</f>
        <v>3.3634165263166094E-4</v>
      </c>
      <c r="R12" s="8">
        <f>ABS(Analytic!R39-'Darcy-2D'!R14)</f>
        <v>3.5013253430682401E-4</v>
      </c>
      <c r="S12" s="8">
        <f>ABS(Analytic!S39-'Darcy-2D'!S14)</f>
        <v>3.8011371166507546E-4</v>
      </c>
      <c r="T12" s="8">
        <f>ABS(Analytic!T39-'Darcy-2D'!T14)</f>
        <v>3.9527367810954228E-4</v>
      </c>
      <c r="U12" s="8">
        <f>ABS(Analytic!U39-'Darcy-2D'!U14)</f>
        <v>3.7332377028434505E-4</v>
      </c>
      <c r="V12" s="8">
        <f>ABS(Analytic!V39-'Darcy-2D'!V14)</f>
        <v>4.0083558509609873E-4</v>
      </c>
    </row>
    <row r="13" spans="1:22" x14ac:dyDescent="0.25">
      <c r="A13" s="6">
        <v>0.49999999999999994</v>
      </c>
      <c r="B13" s="8">
        <f>ABS(Analytic!B40-'Darcy-2D'!B15)</f>
        <v>0</v>
      </c>
      <c r="C13" s="8">
        <f>ABS(Analytic!C40-'Darcy-2D'!C15)</f>
        <v>2.4419072852470067E-5</v>
      </c>
      <c r="D13" s="8">
        <f>ABS(Analytic!D40-'Darcy-2D'!D15)</f>
        <v>6.2446753148898138E-5</v>
      </c>
      <c r="E13" s="8">
        <f>ABS(Analytic!E40-'Darcy-2D'!E15)</f>
        <v>8.8285933321739785E-5</v>
      </c>
      <c r="F13" s="8">
        <f>ABS(Analytic!F40-'Darcy-2D'!F15)</f>
        <v>1.1732441181583342E-4</v>
      </c>
      <c r="G13" s="8">
        <f>ABS(Analytic!G40-'Darcy-2D'!G15)</f>
        <v>1.3671820877289576E-4</v>
      </c>
      <c r="H13" s="8">
        <f>ABS(Analytic!H40-'Darcy-2D'!H15)</f>
        <v>1.6596398004080359E-4</v>
      </c>
      <c r="I13" s="8">
        <f>ABS(Analytic!I40-'Darcy-2D'!I15)</f>
        <v>2.1745700038607041E-4</v>
      </c>
      <c r="J13" s="8">
        <f>ABS(Analytic!J40-'Darcy-2D'!J15)</f>
        <v>2.2703127575619819E-4</v>
      </c>
      <c r="K13" s="8">
        <f>ABS(Analytic!K40-'Darcy-2D'!K15)</f>
        <v>2.1447845462096993E-4</v>
      </c>
      <c r="L13" s="8">
        <f>ABS(Analytic!L40-'Darcy-2D'!L15)</f>
        <v>3.0404233913200462E-4</v>
      </c>
      <c r="M13" s="8">
        <f>ABS(Analytic!M40-'Darcy-2D'!M15)</f>
        <v>3.2488594727356213E-4</v>
      </c>
      <c r="N13" s="8">
        <f>ABS(Analytic!N40-'Darcy-2D'!N15)</f>
        <v>3.1152824641253463E-4</v>
      </c>
      <c r="O13" s="8">
        <f>ABS(Analytic!O40-'Darcy-2D'!O15)</f>
        <v>3.042478656392622E-4</v>
      </c>
      <c r="P13" s="8">
        <f>ABS(Analytic!P40-'Darcy-2D'!P15)</f>
        <v>3.4945129787863904E-4</v>
      </c>
      <c r="Q13" s="8">
        <f>ABS(Analytic!Q40-'Darcy-2D'!Q15)</f>
        <v>3.0000332168289567E-4</v>
      </c>
      <c r="R13" s="8">
        <f>ABS(Analytic!R40-'Darcy-2D'!R15)</f>
        <v>3.1551760554549002E-4</v>
      </c>
      <c r="S13" s="8">
        <f>ABS(Analytic!S40-'Darcy-2D'!S15)</f>
        <v>3.6260570306534401E-4</v>
      </c>
      <c r="T13" s="8">
        <f>ABS(Analytic!T40-'Darcy-2D'!T15)</f>
        <v>4.1508290382100133E-4</v>
      </c>
      <c r="U13" s="8">
        <f>ABS(Analytic!U40-'Darcy-2D'!U15)</f>
        <v>3.5412967081818736E-4</v>
      </c>
      <c r="V13" s="8">
        <f>ABS(Analytic!V40-'Darcy-2D'!V15)</f>
        <v>3.6840766919335466E-4</v>
      </c>
    </row>
    <row r="14" spans="1:22" x14ac:dyDescent="0.25">
      <c r="A14" s="6">
        <v>0.54999999999999993</v>
      </c>
      <c r="B14" s="8">
        <f>ABS(Analytic!B41-'Darcy-2D'!B16)</f>
        <v>0</v>
      </c>
      <c r="C14" s="8">
        <f>ABS(Analytic!C41-'Darcy-2D'!C16)</f>
        <v>2.8983670650080395E-5</v>
      </c>
      <c r="D14" s="8">
        <f>ABS(Analytic!D41-'Darcy-2D'!D16)</f>
        <v>5.6961137815170204E-5</v>
      </c>
      <c r="E14" s="8">
        <f>ABS(Analytic!E41-'Darcy-2D'!E16)</f>
        <v>8.3425628192058954E-5</v>
      </c>
      <c r="F14" s="8">
        <f>ABS(Analytic!F41-'Darcy-2D'!F16)</f>
        <v>1.0886614968794867E-4</v>
      </c>
      <c r="G14" s="8">
        <f>ABS(Analytic!G41-'Darcy-2D'!G16)</f>
        <v>1.2525770312681039E-4</v>
      </c>
      <c r="H14" s="8">
        <f>ABS(Analytic!H41-'Darcy-2D'!H16)</f>
        <v>1.5654233231519876E-4</v>
      </c>
      <c r="I14" s="8">
        <f>ABS(Analytic!I41-'Darcy-2D'!I16)</f>
        <v>1.7909804663410189E-4</v>
      </c>
      <c r="J14" s="8">
        <f>ABS(Analytic!J41-'Darcy-2D'!J16)</f>
        <v>2.0219272509285069E-4</v>
      </c>
      <c r="K14" s="8">
        <f>ABS(Analytic!K41-'Darcy-2D'!K16)</f>
        <v>2.5842020337579763E-4</v>
      </c>
      <c r="L14" s="8">
        <f>ABS(Analytic!L41-'Darcy-2D'!L16)</f>
        <v>2.141158552602801E-4</v>
      </c>
      <c r="M14" s="8">
        <f>ABS(Analytic!M41-'Darcy-2D'!M16)</f>
        <v>2.3974910620774836E-4</v>
      </c>
      <c r="N14" s="8">
        <f>ABS(Analytic!N41-'Darcy-2D'!N16)</f>
        <v>2.8029045915198281E-4</v>
      </c>
      <c r="O14" s="8">
        <f>ABS(Analytic!O41-'Darcy-2D'!O16)</f>
        <v>2.8555076964728587E-4</v>
      </c>
      <c r="P14" s="8">
        <f>ABS(Analytic!P41-'Darcy-2D'!P16)</f>
        <v>3.1049067863386792E-4</v>
      </c>
      <c r="Q14" s="8">
        <f>ABS(Analytic!Q41-'Darcy-2D'!Q16)</f>
        <v>3.1549829506363758E-4</v>
      </c>
      <c r="R14" s="8">
        <f>ABS(Analytic!R41-'Darcy-2D'!R16)</f>
        <v>3.6663341638035196E-4</v>
      </c>
      <c r="S14" s="8">
        <f>ABS(Analytic!S41-'Darcy-2D'!S16)</f>
        <v>3.3583678115522986E-4</v>
      </c>
      <c r="T14" s="8">
        <f>ABS(Analytic!T41-'Darcy-2D'!T16)</f>
        <v>3.0110306376379681E-4</v>
      </c>
      <c r="U14" s="8">
        <f>ABS(Analytic!U41-'Darcy-2D'!U16)</f>
        <v>3.466165445361602E-4</v>
      </c>
      <c r="V14" s="8">
        <f>ABS(Analytic!V41-'Darcy-2D'!V16)</f>
        <v>3.6284861892804665E-4</v>
      </c>
    </row>
    <row r="15" spans="1:22" x14ac:dyDescent="0.25">
      <c r="A15" s="6">
        <v>0.6</v>
      </c>
      <c r="B15" s="8">
        <f>ABS(Analytic!B42-'Darcy-2D'!B17)</f>
        <v>0</v>
      </c>
      <c r="C15" s="8">
        <f>ABS(Analytic!C42-'Darcy-2D'!C17)</f>
        <v>2.8406836497810173E-5</v>
      </c>
      <c r="D15" s="8">
        <f>ABS(Analytic!D42-'Darcy-2D'!D17)</f>
        <v>4.9189797483223385E-5</v>
      </c>
      <c r="E15" s="8">
        <f>ABS(Analytic!E42-'Darcy-2D'!E17)</f>
        <v>7.5141931123588745E-5</v>
      </c>
      <c r="F15" s="8">
        <f>ABS(Analytic!F42-'Darcy-2D'!F17)</f>
        <v>8.9887562472634741E-5</v>
      </c>
      <c r="G15" s="8">
        <f>ABS(Analytic!G42-'Darcy-2D'!G17)</f>
        <v>1.1829152157869643E-4</v>
      </c>
      <c r="H15" s="8">
        <f>ABS(Analytic!H42-'Darcy-2D'!H17)</f>
        <v>1.3686072346702494E-4</v>
      </c>
      <c r="I15" s="8">
        <f>ABS(Analytic!I42-'Darcy-2D'!I17)</f>
        <v>1.5413562412237847E-4</v>
      </c>
      <c r="J15" s="8">
        <f>ABS(Analytic!J42-'Darcy-2D'!J17)</f>
        <v>1.8106913901513866E-4</v>
      </c>
      <c r="K15" s="8">
        <f>ABS(Analytic!K42-'Darcy-2D'!K17)</f>
        <v>1.9139068801253545E-4</v>
      </c>
      <c r="L15" s="8">
        <f>ABS(Analytic!L42-'Darcy-2D'!L17)</f>
        <v>2.1195312221729268E-4</v>
      </c>
      <c r="M15" s="8">
        <f>ABS(Analytic!M42-'Darcy-2D'!M17)</f>
        <v>2.0306039381352836E-4</v>
      </c>
      <c r="N15" s="8">
        <f>ABS(Analytic!N42-'Darcy-2D'!N17)</f>
        <v>1.9877394872720722E-4</v>
      </c>
      <c r="O15" s="8">
        <f>ABS(Analytic!O42-'Darcy-2D'!O17)</f>
        <v>2.9719595308821956E-4</v>
      </c>
      <c r="P15" s="8">
        <f>ABS(Analytic!P42-'Darcy-2D'!P17)</f>
        <v>2.6072760730862232E-4</v>
      </c>
      <c r="Q15" s="8">
        <f>ABS(Analytic!Q42-'Darcy-2D'!Q17)</f>
        <v>2.5630095518489049E-4</v>
      </c>
      <c r="R15" s="8">
        <f>ABS(Analytic!R42-'Darcy-2D'!R17)</f>
        <v>2.555827588440196E-4</v>
      </c>
      <c r="S15" s="8">
        <f>ABS(Analytic!S42-'Darcy-2D'!S17)</f>
        <v>3.3514918257721016E-4</v>
      </c>
      <c r="T15" s="8">
        <f>ABS(Analytic!T42-'Darcy-2D'!T17)</f>
        <v>2.7663020857568443E-4</v>
      </c>
      <c r="U15" s="8">
        <f>ABS(Analytic!U42-'Darcy-2D'!U17)</f>
        <v>2.6682289419949212E-4</v>
      </c>
      <c r="V15" s="8">
        <f>ABS(Analytic!V42-'Darcy-2D'!V17)</f>
        <v>2.9777277250914169E-4</v>
      </c>
    </row>
    <row r="16" spans="1:22" x14ac:dyDescent="0.25">
      <c r="A16" s="6">
        <v>0.65</v>
      </c>
      <c r="B16" s="8">
        <f>ABS(Analytic!B43-'Darcy-2D'!B18)</f>
        <v>0</v>
      </c>
      <c r="C16" s="8">
        <f>ABS(Analytic!C43-'Darcy-2D'!C18)</f>
        <v>2.1021521264574447E-5</v>
      </c>
      <c r="D16" s="8">
        <f>ABS(Analytic!D43-'Darcy-2D'!D18)</f>
        <v>4.2129509094872286E-5</v>
      </c>
      <c r="E16" s="8">
        <f>ABS(Analytic!E43-'Darcy-2D'!E18)</f>
        <v>6.3755155583378187E-5</v>
      </c>
      <c r="F16" s="8">
        <f>ABS(Analytic!F43-'Darcy-2D'!F18)</f>
        <v>7.9016978528578807E-5</v>
      </c>
      <c r="G16" s="8">
        <f>ABS(Analytic!G43-'Darcy-2D'!G18)</f>
        <v>1.0405918402269648E-4</v>
      </c>
      <c r="H16" s="8">
        <f>ABS(Analytic!H43-'Darcy-2D'!H18)</f>
        <v>1.1638370533000736E-4</v>
      </c>
      <c r="I16" s="8">
        <f>ABS(Analytic!I43-'Darcy-2D'!I18)</f>
        <v>1.3517387092559785E-4</v>
      </c>
      <c r="J16" s="8">
        <f>ABS(Analytic!J43-'Darcy-2D'!J18)</f>
        <v>1.5160770617365926E-4</v>
      </c>
      <c r="K16" s="8">
        <f>ABS(Analytic!K43-'Darcy-2D'!K18)</f>
        <v>1.691589370359653E-4</v>
      </c>
      <c r="L16" s="8">
        <f>ABS(Analytic!L43-'Darcy-2D'!L18)</f>
        <v>1.8388384002296365E-4</v>
      </c>
      <c r="M16" s="8">
        <f>ABS(Analytic!M43-'Darcy-2D'!M18)</f>
        <v>2.0469216986178373E-4</v>
      </c>
      <c r="N16" s="8">
        <f>ABS(Analytic!N43-'Darcy-2D'!N18)</f>
        <v>2.1360049452240348E-4</v>
      </c>
      <c r="O16" s="8">
        <f>ABS(Analytic!O43-'Darcy-2D'!O18)</f>
        <v>2.2596637570652944E-4</v>
      </c>
      <c r="P16" s="8">
        <f>ABS(Analytic!P43-'Darcy-2D'!P18)</f>
        <v>1.9070195099996079E-4</v>
      </c>
      <c r="Q16" s="8">
        <f>ABS(Analytic!Q43-'Darcy-2D'!Q18)</f>
        <v>2.9046560088176465E-4</v>
      </c>
      <c r="R16" s="8">
        <f>ABS(Analytic!R43-'Darcy-2D'!R18)</f>
        <v>2.3183051890075801E-4</v>
      </c>
      <c r="S16" s="8">
        <f>ABS(Analytic!S43-'Darcy-2D'!S18)</f>
        <v>2.9542914572755485E-4</v>
      </c>
      <c r="T16" s="8">
        <f>ABS(Analytic!T43-'Darcy-2D'!T18)</f>
        <v>2.6607257659805317E-4</v>
      </c>
      <c r="U16" s="8">
        <f>ABS(Analytic!U43-'Darcy-2D'!U18)</f>
        <v>2.3284420596227096E-4</v>
      </c>
      <c r="V16" s="8">
        <f>ABS(Analytic!V43-'Darcy-2D'!V18)</f>
        <v>2.8916703198761384E-4</v>
      </c>
    </row>
    <row r="17" spans="1:22" x14ac:dyDescent="0.25">
      <c r="A17" s="6">
        <v>0.70000000000000007</v>
      </c>
      <c r="B17" s="8">
        <f>ABS(Analytic!B44-'Darcy-2D'!B19)</f>
        <v>0</v>
      </c>
      <c r="C17" s="8">
        <f>ABS(Analytic!C44-'Darcy-2D'!C19)</f>
        <v>1.7865828265737835E-5</v>
      </c>
      <c r="D17" s="8">
        <f>ABS(Analytic!D44-'Darcy-2D'!D19)</f>
        <v>3.2146014990330415E-5</v>
      </c>
      <c r="E17" s="8">
        <f>ABS(Analytic!E44-'Darcy-2D'!E19)</f>
        <v>4.9535969271496255E-5</v>
      </c>
      <c r="F17" s="8">
        <f>ABS(Analytic!F44-'Darcy-2D'!F19)</f>
        <v>7.1291468714040906E-5</v>
      </c>
      <c r="G17" s="8">
        <f>ABS(Analytic!G44-'Darcy-2D'!G19)</f>
        <v>8.3504522439881157E-5</v>
      </c>
      <c r="H17" s="8">
        <f>ABS(Analytic!H44-'Darcy-2D'!H19)</f>
        <v>1.0337407845269209E-4</v>
      </c>
      <c r="I17" s="8">
        <f>ABS(Analytic!I44-'Darcy-2D'!I19)</f>
        <v>1.1946990635629262E-4</v>
      </c>
      <c r="J17" s="8">
        <f>ABS(Analytic!J44-'Darcy-2D'!J19)</f>
        <v>1.3198802850191566E-4</v>
      </c>
      <c r="K17" s="8">
        <f>ABS(Analytic!K44-'Darcy-2D'!K19)</f>
        <v>1.4299612474663603E-4</v>
      </c>
      <c r="L17" s="8">
        <f>ABS(Analytic!L44-'Darcy-2D'!L19)</f>
        <v>1.5666739782087269E-4</v>
      </c>
      <c r="M17" s="8">
        <f>ABS(Analytic!M44-'Darcy-2D'!M19)</f>
        <v>1.6950145744701328E-4</v>
      </c>
      <c r="N17" s="8">
        <f>ABS(Analytic!N44-'Darcy-2D'!N19)</f>
        <v>1.8053086138571095E-4</v>
      </c>
      <c r="O17" s="8">
        <f>ABS(Analytic!O44-'Darcy-2D'!O19)</f>
        <v>1.9151204001477407E-4</v>
      </c>
      <c r="P17" s="8">
        <f>ABS(Analytic!P44-'Darcy-2D'!P19)</f>
        <v>2.0709942732799469E-4</v>
      </c>
      <c r="Q17" s="8">
        <f>ABS(Analytic!Q44-'Darcy-2D'!Q19)</f>
        <v>2.1500172477782742E-4</v>
      </c>
      <c r="R17" s="8">
        <f>ABS(Analytic!R44-'Darcy-2D'!R19)</f>
        <v>2.1611933454336596E-4</v>
      </c>
      <c r="S17" s="8">
        <f>ABS(Analytic!S44-'Darcy-2D'!S19)</f>
        <v>2.2466211490243526E-4</v>
      </c>
      <c r="T17" s="8">
        <f>ABS(Analytic!T44-'Darcy-2D'!T19)</f>
        <v>2.2824673170586396E-4</v>
      </c>
      <c r="U17" s="8">
        <f>ABS(Analytic!U44-'Darcy-2D'!U19)</f>
        <v>2.2797300575042034E-4</v>
      </c>
      <c r="V17" s="8">
        <f>ABS(Analytic!V44-'Darcy-2D'!V19)</f>
        <v>2.2847878534333621E-4</v>
      </c>
    </row>
    <row r="18" spans="1:22" x14ac:dyDescent="0.25">
      <c r="A18" s="6">
        <v>0.75000000000000011</v>
      </c>
      <c r="B18" s="8">
        <f>ABS(Analytic!B45-'Darcy-2D'!B20)</f>
        <v>0</v>
      </c>
      <c r="C18" s="8">
        <f>ABS(Analytic!C45-'Darcy-2D'!C20)</f>
        <v>1.4521890386948177E-5</v>
      </c>
      <c r="D18" s="8">
        <f>ABS(Analytic!D45-'Darcy-2D'!D20)</f>
        <v>2.6658935864490654E-5</v>
      </c>
      <c r="E18" s="8">
        <f>ABS(Analytic!E45-'Darcy-2D'!E20)</f>
        <v>3.9250616191279647E-5</v>
      </c>
      <c r="F18" s="8">
        <f>ABS(Analytic!F45-'Darcy-2D'!F20)</f>
        <v>5.3583677425899506E-5</v>
      </c>
      <c r="G18" s="8">
        <f>ABS(Analytic!G45-'Darcy-2D'!G20)</f>
        <v>7.4612316013279723E-5</v>
      </c>
      <c r="H18" s="8">
        <f>ABS(Analytic!H45-'Darcy-2D'!H20)</f>
        <v>8.8174247817533746E-5</v>
      </c>
      <c r="I18" s="8">
        <f>ABS(Analytic!I45-'Darcy-2D'!I20)</f>
        <v>1.0120132996375986E-4</v>
      </c>
      <c r="J18" s="8">
        <f>ABS(Analytic!J45-'Darcy-2D'!J20)</f>
        <v>1.1192343693514073E-4</v>
      </c>
      <c r="K18" s="8">
        <f>ABS(Analytic!K45-'Darcy-2D'!K20)</f>
        <v>1.2006433396136856E-4</v>
      </c>
      <c r="L18" s="8">
        <f>ABS(Analytic!L45-'Darcy-2D'!L20)</f>
        <v>1.3702834007395248E-4</v>
      </c>
      <c r="M18" s="8">
        <f>ABS(Analytic!M45-'Darcy-2D'!M20)</f>
        <v>1.4607662998829263E-4</v>
      </c>
      <c r="N18" s="8">
        <f>ABS(Analytic!N45-'Darcy-2D'!N20)</f>
        <v>1.524920878532704E-4</v>
      </c>
      <c r="O18" s="8">
        <f>ABS(Analytic!O45-'Darcy-2D'!O20)</f>
        <v>1.637316964896024E-4</v>
      </c>
      <c r="P18" s="8">
        <f>ABS(Analytic!P45-'Darcy-2D'!P20)</f>
        <v>1.6956552258713675E-4</v>
      </c>
      <c r="Q18" s="8">
        <f>ABS(Analytic!Q45-'Darcy-2D'!Q20)</f>
        <v>1.7220144097088164E-4</v>
      </c>
      <c r="R18" s="8">
        <f>ABS(Analytic!R45-'Darcy-2D'!R20)</f>
        <v>1.7639482896912584E-4</v>
      </c>
      <c r="S18" s="8">
        <f>ABS(Analytic!S45-'Darcy-2D'!S20)</f>
        <v>1.7954255458155211E-4</v>
      </c>
      <c r="T18" s="8">
        <f>ABS(Analytic!T45-'Darcy-2D'!T20)</f>
        <v>1.9176067897906657E-4</v>
      </c>
      <c r="U18" s="8">
        <f>ABS(Analytic!U45-'Darcy-2D'!U20)</f>
        <v>1.85945394273343E-4</v>
      </c>
      <c r="V18" s="8">
        <f>ABS(Analytic!V45-'Darcy-2D'!V20)</f>
        <v>1.878168208547526E-4</v>
      </c>
    </row>
    <row r="19" spans="1:22" x14ac:dyDescent="0.25">
      <c r="A19" s="6">
        <v>0.80000000000000016</v>
      </c>
      <c r="B19" s="8">
        <f>ABS(Analytic!B46-'Darcy-2D'!B21)</f>
        <v>0</v>
      </c>
      <c r="C19" s="8">
        <f>ABS(Analytic!C46-'Darcy-2D'!C21)</f>
        <v>1.2091822156248128E-5</v>
      </c>
      <c r="D19" s="8">
        <f>ABS(Analytic!D46-'Darcy-2D'!D21)</f>
        <v>2.409998850716466E-5</v>
      </c>
      <c r="E19" s="8">
        <f>ABS(Analytic!E46-'Darcy-2D'!E21)</f>
        <v>3.311398832422062E-5</v>
      </c>
      <c r="F19" s="8">
        <f>ABS(Analytic!F46-'Darcy-2D'!F21)</f>
        <v>5.0568533535522153E-5</v>
      </c>
      <c r="G19" s="8">
        <f>ABS(Analytic!G46-'Darcy-2D'!G21)</f>
        <v>5.7413507893153831E-5</v>
      </c>
      <c r="H19" s="8">
        <f>ABS(Analytic!H46-'Darcy-2D'!H21)</f>
        <v>6.7280739934918316E-5</v>
      </c>
      <c r="I19" s="8">
        <f>ABS(Analytic!I46-'Darcy-2D'!I21)</f>
        <v>7.4646571529744798E-5</v>
      </c>
      <c r="J19" s="8">
        <f>ABS(Analytic!J46-'Darcy-2D'!J21)</f>
        <v>8.4989219717494791E-5</v>
      </c>
      <c r="K19" s="8">
        <f>ABS(Analytic!K46-'Darcy-2D'!K21)</f>
        <v>9.4939961655243765E-5</v>
      </c>
      <c r="L19" s="8">
        <f>ABS(Analytic!L46-'Darcy-2D'!L21)</f>
        <v>1.0242721056454018E-4</v>
      </c>
      <c r="M19" s="8">
        <f>ABS(Analytic!M46-'Darcy-2D'!M21)</f>
        <v>1.1681259440338848E-4</v>
      </c>
      <c r="N19" s="8">
        <f>ABS(Analytic!N46-'Darcy-2D'!N21)</f>
        <v>1.1901819829285287E-4</v>
      </c>
      <c r="O19" s="8">
        <f>ABS(Analytic!O46-'Darcy-2D'!O21)</f>
        <v>1.3164418620636997E-4</v>
      </c>
      <c r="P19" s="8">
        <f>ABS(Analytic!P46-'Darcy-2D'!P21)</f>
        <v>1.3907607674484151E-4</v>
      </c>
      <c r="Q19" s="8">
        <f>ABS(Analytic!Q46-'Darcy-2D'!Q21)</f>
        <v>1.375810116068521E-4</v>
      </c>
      <c r="R19" s="8">
        <f>ABS(Analytic!R46-'Darcy-2D'!R21)</f>
        <v>1.4539242322666318E-4</v>
      </c>
      <c r="S19" s="8">
        <f>ABS(Analytic!S46-'Darcy-2D'!S21)</f>
        <v>1.4278257957610341E-4</v>
      </c>
      <c r="T19" s="8">
        <f>ABS(Analytic!T46-'Darcy-2D'!T21)</f>
        <v>1.5212255886731113E-4</v>
      </c>
      <c r="U19" s="8">
        <f>ABS(Analytic!U46-'Darcy-2D'!U21)</f>
        <v>1.4792928439238962E-4</v>
      </c>
      <c r="V19" s="8">
        <f>ABS(Analytic!V46-'Darcy-2D'!V21)</f>
        <v>1.468993295146645E-4</v>
      </c>
    </row>
    <row r="20" spans="1:22" x14ac:dyDescent="0.25">
      <c r="A20" s="6">
        <v>0.8500000000000002</v>
      </c>
      <c r="B20" s="8">
        <f>ABS(Analytic!B47-'Darcy-2D'!B22)</f>
        <v>0</v>
      </c>
      <c r="C20" s="8">
        <f>ABS(Analytic!C47-'Darcy-2D'!C22)</f>
        <v>9.2854273979511674E-6</v>
      </c>
      <c r="D20" s="8">
        <f>ABS(Analytic!D47-'Darcy-2D'!D22)</f>
        <v>1.8094025696514977E-5</v>
      </c>
      <c r="E20" s="8">
        <f>ABS(Analytic!E47-'Darcy-2D'!E22)</f>
        <v>2.6075212256941593E-5</v>
      </c>
      <c r="F20" s="8">
        <f>ABS(Analytic!F47-'Darcy-2D'!F22)</f>
        <v>3.113011901033011E-5</v>
      </c>
      <c r="G20" s="8">
        <f>ABS(Analytic!G47-'Darcy-2D'!G22)</f>
        <v>3.9535508662851687E-5</v>
      </c>
      <c r="H20" s="8">
        <f>ABS(Analytic!H47-'Darcy-2D'!H22)</f>
        <v>4.806537501226768E-5</v>
      </c>
      <c r="I20" s="8">
        <f>ABS(Analytic!I47-'Darcy-2D'!I22)</f>
        <v>5.8109477669501808E-5</v>
      </c>
      <c r="J20" s="8">
        <f>ABS(Analytic!J47-'Darcy-2D'!J22)</f>
        <v>6.1788080379151372E-5</v>
      </c>
      <c r="K20" s="8">
        <f>ABS(Analytic!K47-'Darcy-2D'!K22)</f>
        <v>7.2062185539106122E-5</v>
      </c>
      <c r="L20" s="8">
        <f>ABS(Analytic!L47-'Darcy-2D'!L22)</f>
        <v>8.283858528684504E-5</v>
      </c>
      <c r="M20" s="8">
        <f>ABS(Analytic!M47-'Darcy-2D'!M22)</f>
        <v>8.9069081477412271E-5</v>
      </c>
      <c r="N20" s="8">
        <f>ABS(Analytic!N47-'Darcy-2D'!N22)</f>
        <v>8.684326282900473E-5</v>
      </c>
      <c r="O20" s="8">
        <f>ABS(Analytic!O47-'Darcy-2D'!O22)</f>
        <v>9.3474267234251729E-5</v>
      </c>
      <c r="P20" s="8">
        <f>ABS(Analytic!P47-'Darcy-2D'!P22)</f>
        <v>9.7577000483857479E-5</v>
      </c>
      <c r="Q20" s="8">
        <f>ABS(Analytic!Q47-'Darcy-2D'!Q22)</f>
        <v>1.0913832915839666E-4</v>
      </c>
      <c r="R20" s="8">
        <f>ABS(Analytic!R47-'Darcy-2D'!R22)</f>
        <v>1.0957881492546645E-4</v>
      </c>
      <c r="S20" s="8">
        <f>ABS(Analytic!S47-'Darcy-2D'!S22)</f>
        <v>1.1180560963004044E-4</v>
      </c>
      <c r="T20" s="8">
        <f>ABS(Analytic!T47-'Darcy-2D'!T22)</f>
        <v>1.1025618506192714E-4</v>
      </c>
      <c r="U20" s="8">
        <f>ABS(Analytic!U47-'Darcy-2D'!U22)</f>
        <v>1.1093262779186819E-4</v>
      </c>
      <c r="V20" s="8">
        <f>ABS(Analytic!V47-'Darcy-2D'!V22)</f>
        <v>1.1142628763734924E-4</v>
      </c>
    </row>
    <row r="21" spans="1:22" x14ac:dyDescent="0.25">
      <c r="A21" s="6">
        <v>0.90000000000000024</v>
      </c>
      <c r="B21" s="8">
        <f>ABS(Analytic!B48-'Darcy-2D'!B23)</f>
        <v>0</v>
      </c>
      <c r="C21" s="8">
        <f>ABS(Analytic!C48-'Darcy-2D'!C23)</f>
        <v>5.5971062346768519E-6</v>
      </c>
      <c r="D21" s="8">
        <f>ABS(Analytic!D48-'Darcy-2D'!D23)</f>
        <v>1.1817924845168234E-5</v>
      </c>
      <c r="E21" s="8">
        <f>ABS(Analytic!E48-'Darcy-2D'!E23)</f>
        <v>1.7368637468559087E-5</v>
      </c>
      <c r="F21" s="8">
        <f>ABS(Analytic!F48-'Darcy-2D'!F23)</f>
        <v>2.3119855814051835E-5</v>
      </c>
      <c r="G21" s="8">
        <f>ABS(Analytic!G48-'Darcy-2D'!G23)</f>
        <v>3.2187568707755729E-5</v>
      </c>
      <c r="H21" s="8">
        <f>ABS(Analytic!H48-'Darcy-2D'!H23)</f>
        <v>3.4012576305919584E-5</v>
      </c>
      <c r="I21" s="8">
        <f>ABS(Analytic!I48-'Darcy-2D'!I23)</f>
        <v>3.8437921738354586E-5</v>
      </c>
      <c r="J21" s="8">
        <f>ABS(Analytic!J48-'Darcy-2D'!J23)</f>
        <v>4.3783842790117572E-5</v>
      </c>
      <c r="K21" s="8">
        <f>ABS(Analytic!K48-'Darcy-2D'!K23)</f>
        <v>4.8919781519479039E-5</v>
      </c>
      <c r="L21" s="8">
        <f>ABS(Analytic!L48-'Darcy-2D'!L23)</f>
        <v>5.3333007848939407E-5</v>
      </c>
      <c r="M21" s="8">
        <f>ABS(Analytic!M48-'Darcy-2D'!M23)</f>
        <v>5.7193434041979963E-5</v>
      </c>
      <c r="N21" s="8">
        <f>ABS(Analytic!N48-'Darcy-2D'!N23)</f>
        <v>6.1414220462793073E-5</v>
      </c>
      <c r="O21" s="8">
        <f>ABS(Analytic!O48-'Darcy-2D'!O23)</f>
        <v>6.77077989643185E-5</v>
      </c>
      <c r="P21" s="8">
        <f>ABS(Analytic!P48-'Darcy-2D'!P23)</f>
        <v>6.8636968501779166E-5</v>
      </c>
      <c r="Q21" s="8">
        <f>ABS(Analytic!Q48-'Darcy-2D'!Q23)</f>
        <v>6.7660747950233635E-5</v>
      </c>
      <c r="R21" s="8">
        <f>ABS(Analytic!R48-'Darcy-2D'!R23)</f>
        <v>6.9174703428286077E-5</v>
      </c>
      <c r="S21" s="8">
        <f>ABS(Analytic!S48-'Darcy-2D'!S23)</f>
        <v>6.8545501496680705E-5</v>
      </c>
      <c r="T21" s="8">
        <f>ABS(Analytic!T48-'Darcy-2D'!T23)</f>
        <v>7.2139475199635428E-5</v>
      </c>
      <c r="U21" s="8">
        <f>ABS(Analytic!U48-'Darcy-2D'!U23)</f>
        <v>7.7345026829985647E-5</v>
      </c>
      <c r="V21" s="8">
        <f>ABS(Analytic!V48-'Darcy-2D'!V23)</f>
        <v>7.2588729297478477E-5</v>
      </c>
    </row>
    <row r="22" spans="1:22" x14ac:dyDescent="0.25">
      <c r="A22" s="6">
        <v>0.95000000000000029</v>
      </c>
      <c r="B22" s="8">
        <f>ABS(Analytic!B49-'Darcy-2D'!B24)</f>
        <v>0</v>
      </c>
      <c r="C22" s="8">
        <f>ABS(Analytic!C49-'Darcy-2D'!C24)</f>
        <v>2.5516106387658399E-6</v>
      </c>
      <c r="D22" s="8">
        <f>ABS(Analytic!D49-'Darcy-2D'!D24)</f>
        <v>5.4967492708747449E-6</v>
      </c>
      <c r="E22" s="8">
        <f>ABS(Analytic!E49-'Darcy-2D'!E24)</f>
        <v>9.2696749864661435E-6</v>
      </c>
      <c r="F22" s="8">
        <f>ABS(Analytic!F49-'Darcy-2D'!F24)</f>
        <v>1.1385857948512622E-5</v>
      </c>
      <c r="G22" s="8">
        <f>ABS(Analytic!G49-'Darcy-2D'!G24)</f>
        <v>1.4481958675597456E-5</v>
      </c>
      <c r="H22" s="8">
        <f>ABS(Analytic!H49-'Darcy-2D'!H24)</f>
        <v>1.7355060145832039E-5</v>
      </c>
      <c r="I22" s="8">
        <f>ABS(Analytic!I49-'Darcy-2D'!I24)</f>
        <v>2.0000910842984422E-5</v>
      </c>
      <c r="J22" s="8">
        <f>ABS(Analytic!J49-'Darcy-2D'!J24)</f>
        <v>2.26509429636923E-5</v>
      </c>
      <c r="K22" s="8">
        <f>ABS(Analytic!K49-'Darcy-2D'!K24)</f>
        <v>2.4807837556199697E-5</v>
      </c>
      <c r="L22" s="8">
        <f>ABS(Analytic!L49-'Darcy-2D'!L24)</f>
        <v>2.6279417319767864E-5</v>
      </c>
      <c r="M22" s="8">
        <f>ABS(Analytic!M49-'Darcy-2D'!M24)</f>
        <v>2.5210658104278874E-5</v>
      </c>
      <c r="N22" s="8">
        <f>ABS(Analytic!N49-'Darcy-2D'!N24)</f>
        <v>2.9113621748592597E-5</v>
      </c>
      <c r="O22" s="8">
        <f>ABS(Analytic!O49-'Darcy-2D'!O24)</f>
        <v>3.4895125711705E-5</v>
      </c>
      <c r="P22" s="8">
        <f>ABS(Analytic!P49-'Darcy-2D'!P24)</f>
        <v>2.8881978904228209E-5</v>
      </c>
      <c r="Q22" s="8">
        <f>ABS(Analytic!Q49-'Darcy-2D'!Q24)</f>
        <v>3.7843628132926826E-5</v>
      </c>
      <c r="R22" s="8">
        <f>ABS(Analytic!R49-'Darcy-2D'!R24)</f>
        <v>3.9012075535398844E-5</v>
      </c>
      <c r="S22" s="8">
        <f>ABS(Analytic!S49-'Darcy-2D'!S24)</f>
        <v>4.0098944207376044E-5</v>
      </c>
      <c r="T22" s="8">
        <f>ABS(Analytic!T49-'Darcy-2D'!T24)</f>
        <v>3.9309586807293254E-5</v>
      </c>
      <c r="U22" s="8">
        <f>ABS(Analytic!U49-'Darcy-2D'!U24)</f>
        <v>3.5354150153921876E-5</v>
      </c>
      <c r="V22" s="8">
        <f>ABS(Analytic!V49-'Darcy-2D'!V24)</f>
        <v>3.7455527600158481E-5</v>
      </c>
    </row>
    <row r="23" spans="1:22" x14ac:dyDescent="0.25">
      <c r="A23" s="6">
        <v>1</v>
      </c>
      <c r="B23" s="8">
        <f>ABS(Analytic!B50-'Darcy-2D'!B25)</f>
        <v>0</v>
      </c>
      <c r="C23" s="8">
        <f>ABS(Analytic!C50-'Darcy-2D'!C25)</f>
        <v>0</v>
      </c>
      <c r="D23" s="8">
        <f>ABS(Analytic!D50-'Darcy-2D'!D25)</f>
        <v>0</v>
      </c>
      <c r="E23" s="8">
        <f>ABS(Analytic!E50-'Darcy-2D'!E25)</f>
        <v>0</v>
      </c>
      <c r="F23" s="8">
        <f>ABS(Analytic!F50-'Darcy-2D'!F25)</f>
        <v>0</v>
      </c>
      <c r="G23" s="8">
        <f>ABS(Analytic!G50-'Darcy-2D'!G25)</f>
        <v>0</v>
      </c>
      <c r="H23" s="8">
        <f>ABS(Analytic!H50-'Darcy-2D'!H25)</f>
        <v>0</v>
      </c>
      <c r="I23" s="8">
        <f>ABS(Analytic!I50-'Darcy-2D'!I25)</f>
        <v>0</v>
      </c>
      <c r="J23" s="8">
        <f>ABS(Analytic!J50-'Darcy-2D'!J25)</f>
        <v>0</v>
      </c>
      <c r="K23" s="8">
        <f>ABS(Analytic!K50-'Darcy-2D'!K25)</f>
        <v>0</v>
      </c>
      <c r="L23" s="8">
        <f>ABS(Analytic!L50-'Darcy-2D'!L25)</f>
        <v>0</v>
      </c>
      <c r="M23" s="8">
        <f>ABS(Analytic!M50-'Darcy-2D'!M25)</f>
        <v>0</v>
      </c>
      <c r="N23" s="8">
        <f>ABS(Analytic!N50-'Darcy-2D'!N25)</f>
        <v>0</v>
      </c>
      <c r="O23" s="8">
        <f>ABS(Analytic!O50-'Darcy-2D'!O25)</f>
        <v>0</v>
      </c>
      <c r="P23" s="8">
        <f>ABS(Analytic!P50-'Darcy-2D'!P25)</f>
        <v>0</v>
      </c>
      <c r="Q23" s="8">
        <f>ABS(Analytic!Q50-'Darcy-2D'!Q25)</f>
        <v>0</v>
      </c>
      <c r="R23" s="8">
        <f>ABS(Analytic!R50-'Darcy-2D'!R25)</f>
        <v>0</v>
      </c>
      <c r="S23" s="8">
        <f>ABS(Analytic!S50-'Darcy-2D'!S25)</f>
        <v>0</v>
      </c>
      <c r="T23" s="8">
        <f>ABS(Analytic!T50-'Darcy-2D'!T25)</f>
        <v>0</v>
      </c>
      <c r="U23" s="8">
        <f>ABS(Analytic!U50-'Darcy-2D'!U25)</f>
        <v>0</v>
      </c>
      <c r="V23" s="8">
        <f>ABS(Analytic!V50-'Darcy-2D'!V25)</f>
        <v>0</v>
      </c>
    </row>
    <row r="24" spans="1:22" x14ac:dyDescent="0.25">
      <c r="A24" s="10"/>
    </row>
    <row r="25" spans="1:22" ht="18" x14ac:dyDescent="0.35">
      <c r="A25" s="11" t="s">
        <v>30</v>
      </c>
    </row>
    <row r="26" spans="1:22" x14ac:dyDescent="0.25">
      <c r="A26" s="6" t="s">
        <v>15</v>
      </c>
      <c r="B26" s="6">
        <v>2.5000000000000001E-2</v>
      </c>
      <c r="C26" s="6">
        <v>7.4999999999999997E-2</v>
      </c>
      <c r="D26" s="6">
        <v>0.125</v>
      </c>
      <c r="E26" s="6">
        <v>0.17499999999999999</v>
      </c>
      <c r="F26" s="6">
        <v>0.22500000000000001</v>
      </c>
      <c r="G26" s="6">
        <v>0.27500000000000002</v>
      </c>
      <c r="H26" s="6">
        <v>0.32500000000000001</v>
      </c>
      <c r="I26" s="6">
        <v>0.375</v>
      </c>
      <c r="J26" s="6">
        <v>0.42499999999999999</v>
      </c>
      <c r="K26" s="6">
        <v>0.47499999999999998</v>
      </c>
      <c r="L26" s="6">
        <v>0.52500000000000002</v>
      </c>
      <c r="M26" s="6">
        <v>0.57499999999999996</v>
      </c>
      <c r="N26" s="6">
        <v>0.625</v>
      </c>
      <c r="O26" s="6">
        <v>0.67500000000000004</v>
      </c>
      <c r="P26" s="6">
        <v>0.72499999999999998</v>
      </c>
      <c r="Q26" s="6">
        <v>0.77500000000000002</v>
      </c>
      <c r="R26" s="6">
        <v>0.82499999999999996</v>
      </c>
      <c r="S26" s="6">
        <v>0.875</v>
      </c>
      <c r="T26" s="6">
        <v>0.92500000000000004</v>
      </c>
      <c r="U26" s="6">
        <v>0.97499999999999998</v>
      </c>
      <c r="V26" s="6"/>
    </row>
    <row r="27" spans="1:22" x14ac:dyDescent="0.25">
      <c r="A27" s="6">
        <v>2.5000000000000001E-2</v>
      </c>
      <c r="B27" s="8">
        <f>ABS(Analytic!B55-'Darcy-2D'!B53)</f>
        <v>1.5738745818013378E-2</v>
      </c>
      <c r="C27" s="8">
        <f>ABS(Analytic!C55-'Darcy-2D'!C53)</f>
        <v>1.4511615897704111E-2</v>
      </c>
      <c r="D27" s="8">
        <f>ABS(Analytic!D55-'Darcy-2D'!D53)</f>
        <v>1.4836804417358351E-2</v>
      </c>
      <c r="E27" s="18">
        <f>ABS(Analytic!E55-'Darcy-2D'!E53)</f>
        <v>1.6274567871720436E-2</v>
      </c>
      <c r="F27" s="8">
        <f>ABS(Analytic!F55-'Darcy-2D'!F53)</f>
        <v>1.6168682054944483E-2</v>
      </c>
      <c r="G27" s="8">
        <f>ABS(Analytic!G55-'Darcy-2D'!G53)</f>
        <v>1.4650487901045395E-2</v>
      </c>
      <c r="H27" s="8">
        <f>ABS(Analytic!H55-'Darcy-2D'!H53)</f>
        <v>1.36442470558924E-2</v>
      </c>
      <c r="I27" s="8">
        <f>ABS(Analytic!I55-'Darcy-2D'!I53)</f>
        <v>1.3873774161887731E-2</v>
      </c>
      <c r="J27" s="8">
        <f>ABS(Analytic!J55-'Darcy-2D'!J53)</f>
        <v>9.8703049650650243E-3</v>
      </c>
      <c r="K27" s="8">
        <f>ABS(Analytic!K55-'Darcy-2D'!K53)</f>
        <v>1.2981551735134822E-2</v>
      </c>
      <c r="L27" s="8">
        <f>ABS(Analytic!L55-'Darcy-2D'!L53)</f>
        <v>1.0381890168775776E-2</v>
      </c>
      <c r="M27" s="8">
        <f>ABS(Analytic!M55-'Darcy-2D'!M53)</f>
        <v>9.0836149705544322E-3</v>
      </c>
      <c r="N27" s="8">
        <f>ABS(Analytic!N55-'Darcy-2D'!N53)</f>
        <v>7.9491947170446942E-3</v>
      </c>
      <c r="O27" s="8">
        <f>ABS(Analytic!O55-'Darcy-2D'!O53)</f>
        <v>8.7044504488571484E-3</v>
      </c>
      <c r="P27" s="8">
        <f>ABS(Analytic!P55-'Darcy-2D'!P53)</f>
        <v>7.9525767401635861E-3</v>
      </c>
      <c r="Q27" s="8">
        <f>ABS(Analytic!Q55-'Darcy-2D'!Q53)</f>
        <v>6.1889188011692298E-3</v>
      </c>
      <c r="R27" s="8">
        <f>ABS(Analytic!R55-'Darcy-2D'!R53)</f>
        <v>3.8164145077694833E-3</v>
      </c>
      <c r="S27" s="8">
        <f>ABS(Analytic!S55-'Darcy-2D'!S53)</f>
        <v>2.1616061531579689E-3</v>
      </c>
      <c r="T27" s="8">
        <f>ABS(Analytic!T55-'Darcy-2D'!T53)</f>
        <v>6.9112320360509294E-4</v>
      </c>
      <c r="U27" s="8">
        <f>ABS(Analytic!U55-'Darcy-2D'!U53)</f>
        <v>1.1285344367339967E-3</v>
      </c>
      <c r="V27" s="8"/>
    </row>
    <row r="28" spans="1:22" x14ac:dyDescent="0.25">
      <c r="A28" s="6">
        <v>7.4999999999999997E-2</v>
      </c>
      <c r="B28" s="8">
        <f>ABS(Analytic!B56-'Darcy-2D'!B54)</f>
        <v>1.2186840734881521E-2</v>
      </c>
      <c r="C28" s="8">
        <f>ABS(Analytic!C56-'Darcy-2D'!C54)</f>
        <v>1.273491150432271E-2</v>
      </c>
      <c r="D28" s="8">
        <f>ABS(Analytic!D56-'Darcy-2D'!D54)</f>
        <v>1.2642714028645585E-2</v>
      </c>
      <c r="E28" s="8">
        <f>ABS(Analytic!E56-'Darcy-2D'!E54)</f>
        <v>1.2534731451387948E-2</v>
      </c>
      <c r="F28" s="8">
        <f>ABS(Analytic!F56-'Darcy-2D'!F54)</f>
        <v>1.1850584260477248E-2</v>
      </c>
      <c r="G28" s="8">
        <f>ABS(Analytic!G56-'Darcy-2D'!G54)</f>
        <v>1.184848521426396E-2</v>
      </c>
      <c r="H28" s="8">
        <f>ABS(Analytic!H56-'Darcy-2D'!H54)</f>
        <v>1.0609812706537269E-2</v>
      </c>
      <c r="I28" s="8">
        <f>ABS(Analytic!I56-'Darcy-2D'!I54)</f>
        <v>1.0044774374203591E-2</v>
      </c>
      <c r="J28" s="8">
        <f>ABS(Analytic!J56-'Darcy-2D'!J54)</f>
        <v>9.8991260295893113E-3</v>
      </c>
      <c r="K28" s="8">
        <f>ABS(Analytic!K56-'Darcy-2D'!K54)</f>
        <v>8.7619044929456713E-3</v>
      </c>
      <c r="L28" s="8">
        <f>ABS(Analytic!L56-'Darcy-2D'!L54)</f>
        <v>9.0741266496405792E-3</v>
      </c>
      <c r="M28" s="8">
        <f>ABS(Analytic!M56-'Darcy-2D'!M54)</f>
        <v>8.1384010994733913E-3</v>
      </c>
      <c r="N28" s="8">
        <f>ABS(Analytic!N56-'Darcy-2D'!N54)</f>
        <v>7.129393139098994E-3</v>
      </c>
      <c r="O28" s="8">
        <f>ABS(Analytic!O56-'Darcy-2D'!O54)</f>
        <v>6.1050785574594535E-3</v>
      </c>
      <c r="P28" s="8">
        <f>ABS(Analytic!P56-'Darcy-2D'!P54)</f>
        <v>6.0187168608325514E-3</v>
      </c>
      <c r="Q28" s="8">
        <f>ABS(Analytic!Q56-'Darcy-2D'!Q54)</f>
        <v>4.7314701085876543E-3</v>
      </c>
      <c r="R28" s="8">
        <f>ABS(Analytic!R56-'Darcy-2D'!R54)</f>
        <v>3.0255895603228389E-3</v>
      </c>
      <c r="S28" s="8">
        <f>ABS(Analytic!S56-'Darcy-2D'!S54)</f>
        <v>2.3180888343289352E-3</v>
      </c>
      <c r="T28" s="8">
        <f>ABS(Analytic!T56-'Darcy-2D'!T54)</f>
        <v>1.4748192778004654E-3</v>
      </c>
      <c r="U28" s="8">
        <f>ABS(Analytic!U56-'Darcy-2D'!U54)</f>
        <v>3.2486076946353082E-4</v>
      </c>
      <c r="V28" s="8"/>
    </row>
    <row r="29" spans="1:22" x14ac:dyDescent="0.25">
      <c r="A29" s="6">
        <v>0.125</v>
      </c>
      <c r="B29" s="8">
        <f>ABS(Analytic!B57-'Darcy-2D'!B55)</f>
        <v>1.012823740001334E-2</v>
      </c>
      <c r="C29" s="8">
        <f>ABS(Analytic!C57-'Darcy-2D'!C55)</f>
        <v>1.0206803391536567E-2</v>
      </c>
      <c r="D29" s="8">
        <f>ABS(Analytic!D57-'Darcy-2D'!D55)</f>
        <v>9.2031523432405393E-3</v>
      </c>
      <c r="E29" s="8">
        <f>ABS(Analytic!E57-'Darcy-2D'!E55)</f>
        <v>9.7967094732993587E-3</v>
      </c>
      <c r="F29" s="8">
        <f>ABS(Analytic!F57-'Darcy-2D'!F55)</f>
        <v>9.509084699530046E-3</v>
      </c>
      <c r="G29" s="8">
        <f>ABS(Analytic!G57-'Darcy-2D'!G55)</f>
        <v>8.7070220733322934E-3</v>
      </c>
      <c r="H29" s="8">
        <f>ABS(Analytic!H57-'Darcy-2D'!H55)</f>
        <v>8.6063040131878488E-3</v>
      </c>
      <c r="I29" s="8">
        <f>ABS(Analytic!I57-'Darcy-2D'!I55)</f>
        <v>8.2765862668376933E-3</v>
      </c>
      <c r="J29" s="8">
        <f>ABS(Analytic!J57-'Darcy-2D'!J55)</f>
        <v>7.6471337929562289E-3</v>
      </c>
      <c r="K29" s="8">
        <f>ABS(Analytic!K57-'Darcy-2D'!K55)</f>
        <v>7.5134221987473992E-3</v>
      </c>
      <c r="L29" s="8">
        <f>ABS(Analytic!L57-'Darcy-2D'!L55)</f>
        <v>6.5445640333621213E-3</v>
      </c>
      <c r="M29" s="8">
        <f>ABS(Analytic!M57-'Darcy-2D'!M55)</f>
        <v>6.2915141516057815E-3</v>
      </c>
      <c r="N29" s="8">
        <f>ABS(Analytic!N57-'Darcy-2D'!N55)</f>
        <v>5.1960035591105402E-3</v>
      </c>
      <c r="O29" s="8">
        <f>ABS(Analytic!O57-'Darcy-2D'!O55)</f>
        <v>4.6001466588609929E-3</v>
      </c>
      <c r="P29" s="8">
        <f>ABS(Analytic!P57-'Darcy-2D'!P55)</f>
        <v>3.756662667206756E-3</v>
      </c>
      <c r="Q29" s="8">
        <f>ABS(Analytic!Q57-'Darcy-2D'!Q55)</f>
        <v>3.8396481809219729E-3</v>
      </c>
      <c r="R29" s="8">
        <f>ABS(Analytic!R57-'Darcy-2D'!R55)</f>
        <v>2.955834478858943E-3</v>
      </c>
      <c r="S29" s="8">
        <f>ABS(Analytic!S57-'Darcy-2D'!S55)</f>
        <v>1.9562601531922796E-3</v>
      </c>
      <c r="T29" s="8">
        <f>ABS(Analytic!T57-'Darcy-2D'!T55)</f>
        <v>1.1482871045921383E-3</v>
      </c>
      <c r="U29" s="8">
        <f>ABS(Analytic!U57-'Darcy-2D'!U55)</f>
        <v>4.0788581872605589E-4</v>
      </c>
      <c r="V29" s="8"/>
    </row>
    <row r="30" spans="1:22" x14ac:dyDescent="0.25">
      <c r="A30" s="6">
        <v>0.17499999999999999</v>
      </c>
      <c r="B30" s="8">
        <f>ABS(Analytic!B58-'Darcy-2D'!B56)</f>
        <v>7.4869571794580203E-3</v>
      </c>
      <c r="C30" s="8">
        <f>ABS(Analytic!C58-'Darcy-2D'!C56)</f>
        <v>7.7408053733329929E-3</v>
      </c>
      <c r="D30" s="8">
        <f>ABS(Analytic!D58-'Darcy-2D'!D56)</f>
        <v>7.1112993868118757E-3</v>
      </c>
      <c r="E30" s="8">
        <f>ABS(Analytic!E58-'Darcy-2D'!E56)</f>
        <v>7.3248803696164266E-3</v>
      </c>
      <c r="F30" s="8">
        <f>ABS(Analytic!F58-'Darcy-2D'!F56)</f>
        <v>6.973319576735193E-3</v>
      </c>
      <c r="G30" s="8">
        <f>ABS(Analytic!G58-'Darcy-2D'!G56)</f>
        <v>7.5162352343953742E-3</v>
      </c>
      <c r="H30" s="8">
        <f>ABS(Analytic!H58-'Darcy-2D'!H56)</f>
        <v>6.2844241733830408E-3</v>
      </c>
      <c r="I30" s="8">
        <f>ABS(Analytic!I58-'Darcy-2D'!I56)</f>
        <v>6.4839876891231718E-3</v>
      </c>
      <c r="J30" s="8">
        <f>ABS(Analytic!J58-'Darcy-2D'!J56)</f>
        <v>6.2012261911847943E-3</v>
      </c>
      <c r="K30" s="8">
        <f>ABS(Analytic!K58-'Darcy-2D'!K56)</f>
        <v>5.4082724650945657E-3</v>
      </c>
      <c r="L30" s="8">
        <f>ABS(Analytic!L58-'Darcy-2D'!L56)</f>
        <v>4.969428815515986E-3</v>
      </c>
      <c r="M30" s="8">
        <f>ABS(Analytic!M58-'Darcy-2D'!M56)</f>
        <v>4.6481690201960468E-3</v>
      </c>
      <c r="N30" s="8">
        <f>ABS(Analytic!N58-'Darcy-2D'!N56)</f>
        <v>4.1147619253143475E-3</v>
      </c>
      <c r="O30" s="8">
        <f>ABS(Analytic!O58-'Darcy-2D'!O56)</f>
        <v>3.9544696802245038E-3</v>
      </c>
      <c r="P30" s="8">
        <f>ABS(Analytic!P58-'Darcy-2D'!P56)</f>
        <v>3.6762700667549719E-3</v>
      </c>
      <c r="Q30" s="8">
        <f>ABS(Analytic!Q58-'Darcy-2D'!Q56)</f>
        <v>2.7220491469959196E-3</v>
      </c>
      <c r="R30" s="8">
        <f>ABS(Analytic!R58-'Darcy-2D'!R56)</f>
        <v>2.1762075538539483E-3</v>
      </c>
      <c r="S30" s="8">
        <f>ABS(Analytic!S58-'Darcy-2D'!S56)</f>
        <v>1.5756211983902757E-3</v>
      </c>
      <c r="T30" s="8">
        <f>ABS(Analytic!T58-'Darcy-2D'!T56)</f>
        <v>9.1989498287453619E-4</v>
      </c>
      <c r="U30" s="8">
        <f>ABS(Analytic!U58-'Darcy-2D'!U56)</f>
        <v>2.8184630200145389E-4</v>
      </c>
      <c r="V30" s="8"/>
    </row>
    <row r="31" spans="1:22" x14ac:dyDescent="0.25">
      <c r="A31" s="6">
        <v>0.22500000000000001</v>
      </c>
      <c r="B31" s="8">
        <f>ABS(Analytic!B59-'Darcy-2D'!B57)</f>
        <v>5.6012370660165622E-3</v>
      </c>
      <c r="C31" s="8">
        <f>ABS(Analytic!C59-'Darcy-2D'!C57)</f>
        <v>5.5805891109708128E-3</v>
      </c>
      <c r="D31" s="8">
        <f>ABS(Analytic!D59-'Darcy-2D'!D57)</f>
        <v>5.422279184247536E-3</v>
      </c>
      <c r="E31" s="8">
        <f>ABS(Analytic!E59-'Darcy-2D'!E57)</f>
        <v>5.893000682905658E-3</v>
      </c>
      <c r="F31" s="8">
        <f>ABS(Analytic!F59-'Darcy-2D'!F57)</f>
        <v>5.644592830485351E-3</v>
      </c>
      <c r="G31" s="8">
        <f>ABS(Analytic!G59-'Darcy-2D'!G57)</f>
        <v>5.216187203970879E-3</v>
      </c>
      <c r="H31" s="8">
        <f>ABS(Analytic!H59-'Darcy-2D'!H57)</f>
        <v>5.0370491408693319E-3</v>
      </c>
      <c r="I31" s="8">
        <f>ABS(Analytic!I59-'Darcy-2D'!I57)</f>
        <v>5.4300965081988117E-3</v>
      </c>
      <c r="J31" s="8">
        <f>ABS(Analytic!J59-'Darcy-2D'!J57)</f>
        <v>4.6160741389860149E-3</v>
      </c>
      <c r="K31" s="8">
        <f>ABS(Analytic!K59-'Darcy-2D'!K57)</f>
        <v>4.7183581995016155E-3</v>
      </c>
      <c r="L31" s="8">
        <f>ABS(Analytic!L59-'Darcy-2D'!L57)</f>
        <v>3.7683608667014035E-3</v>
      </c>
      <c r="M31" s="8">
        <f>ABS(Analytic!M59-'Darcy-2D'!M57)</f>
        <v>3.7115019942441929E-3</v>
      </c>
      <c r="N31" s="8">
        <f>ABS(Analytic!N59-'Darcy-2D'!N57)</f>
        <v>3.4137109497782703E-3</v>
      </c>
      <c r="O31" s="8">
        <f>ABS(Analytic!O59-'Darcy-2D'!O57)</f>
        <v>2.6684185375038805E-3</v>
      </c>
      <c r="P31" s="8">
        <f>ABS(Analytic!P59-'Darcy-2D'!P57)</f>
        <v>2.2039958984925168E-3</v>
      </c>
      <c r="Q31" s="8">
        <f>ABS(Analytic!Q59-'Darcy-2D'!Q57)</f>
        <v>1.6915945254614151E-3</v>
      </c>
      <c r="R31" s="8">
        <f>ABS(Analytic!R59-'Darcy-2D'!R57)</f>
        <v>1.6533390557067484E-3</v>
      </c>
      <c r="S31" s="8">
        <f>ABS(Analytic!S59-'Darcy-2D'!S57)</f>
        <v>1.1708223309071508E-3</v>
      </c>
      <c r="T31" s="8">
        <f>ABS(Analytic!T59-'Darcy-2D'!T57)</f>
        <v>6.9385034892016639E-4</v>
      </c>
      <c r="U31" s="8">
        <f>ABS(Analytic!U59-'Darcy-2D'!U57)</f>
        <v>2.4938319204578785E-4</v>
      </c>
      <c r="V31" s="8"/>
    </row>
    <row r="32" spans="1:22" x14ac:dyDescent="0.25">
      <c r="A32" s="6">
        <v>0.27500000000000002</v>
      </c>
      <c r="B32" s="8">
        <f>ABS(Analytic!B60-'Darcy-2D'!B58)</f>
        <v>4.6027643164707754E-3</v>
      </c>
      <c r="C32" s="8">
        <f>ABS(Analytic!C60-'Darcy-2D'!C58)</f>
        <v>4.7768806425643184E-3</v>
      </c>
      <c r="D32" s="8">
        <f>ABS(Analytic!D60-'Darcy-2D'!D58)</f>
        <v>5.0253944891620606E-3</v>
      </c>
      <c r="E32" s="8">
        <f>ABS(Analytic!E60-'Darcy-2D'!E58)</f>
        <v>4.1494830446806574E-3</v>
      </c>
      <c r="F32" s="8">
        <f>ABS(Analytic!F60-'Darcy-2D'!F58)</f>
        <v>3.8524453002919401E-3</v>
      </c>
      <c r="G32" s="8">
        <f>ABS(Analytic!G60-'Darcy-2D'!G58)</f>
        <v>3.7415313103053016E-3</v>
      </c>
      <c r="H32" s="8">
        <f>ABS(Analytic!H60-'Darcy-2D'!H58)</f>
        <v>4.3303636261855516E-3</v>
      </c>
      <c r="I32" s="8">
        <f>ABS(Analytic!I60-'Darcy-2D'!I58)</f>
        <v>4.0419359752621453E-3</v>
      </c>
      <c r="J32" s="8">
        <f>ABS(Analytic!J60-'Darcy-2D'!J58)</f>
        <v>3.2121706962682239E-3</v>
      </c>
      <c r="K32" s="8">
        <f>ABS(Analytic!K60-'Darcy-2D'!K58)</f>
        <v>3.0940129989587284E-3</v>
      </c>
      <c r="L32" s="8">
        <f>ABS(Analytic!L60-'Darcy-2D'!L58)</f>
        <v>2.8620368053062784E-3</v>
      </c>
      <c r="M32" s="8">
        <f>ABS(Analytic!M60-'Darcy-2D'!M58)</f>
        <v>2.6175337757587958E-3</v>
      </c>
      <c r="N32" s="8">
        <f>ABS(Analytic!N60-'Darcy-2D'!N58)</f>
        <v>2.3940541450007125E-3</v>
      </c>
      <c r="O32" s="8">
        <f>ABS(Analytic!O60-'Darcy-2D'!O58)</f>
        <v>2.1633652061348041E-3</v>
      </c>
      <c r="P32" s="8">
        <f>ABS(Analytic!P60-'Darcy-2D'!P58)</f>
        <v>1.8417907072423301E-3</v>
      </c>
      <c r="Q32" s="8">
        <f>ABS(Analytic!Q60-'Darcy-2D'!Q58)</f>
        <v>1.5968920758343552E-3</v>
      </c>
      <c r="R32" s="8">
        <f>ABS(Analytic!R60-'Darcy-2D'!R58)</f>
        <v>1.2544502792254386E-3</v>
      </c>
      <c r="S32" s="8">
        <f>ABS(Analytic!S60-'Darcy-2D'!S58)</f>
        <v>9.0570527533806455E-4</v>
      </c>
      <c r="T32" s="8">
        <f>ABS(Analytic!T60-'Darcy-2D'!T58)</f>
        <v>5.148084203147052E-4</v>
      </c>
      <c r="U32" s="8">
        <f>ABS(Analytic!U60-'Darcy-2D'!U58)</f>
        <v>2.2644188636923579E-4</v>
      </c>
      <c r="V32" s="8"/>
    </row>
    <row r="33" spans="1:22" x14ac:dyDescent="0.25">
      <c r="A33" s="6">
        <v>0.32500000000000001</v>
      </c>
      <c r="B33" s="8">
        <f>ABS(Analytic!B61-'Darcy-2D'!B59)</f>
        <v>3.7413546173530321E-3</v>
      </c>
      <c r="C33" s="8">
        <f>ABS(Analytic!C61-'Darcy-2D'!C59)</f>
        <v>3.5101367999952338E-3</v>
      </c>
      <c r="D33" s="8">
        <f>ABS(Analytic!D61-'Darcy-2D'!D59)</f>
        <v>2.9628120445401862E-3</v>
      </c>
      <c r="E33" s="8">
        <f>ABS(Analytic!E61-'Darcy-2D'!E59)</f>
        <v>2.9301254791636033E-3</v>
      </c>
      <c r="F33" s="8">
        <f>ABS(Analytic!F61-'Darcy-2D'!F59)</f>
        <v>3.1594999935276036E-3</v>
      </c>
      <c r="G33" s="8">
        <f>ABS(Analytic!G61-'Darcy-2D'!G59)</f>
        <v>3.316593460652939E-3</v>
      </c>
      <c r="H33" s="8">
        <f>ABS(Analytic!H61-'Darcy-2D'!H59)</f>
        <v>2.9873600673160361E-3</v>
      </c>
      <c r="I33" s="8">
        <f>ABS(Analytic!I61-'Darcy-2D'!I59)</f>
        <v>2.6806030441681727E-3</v>
      </c>
      <c r="J33" s="8">
        <f>ABS(Analytic!J61-'Darcy-2D'!J59)</f>
        <v>2.8310030571598865E-3</v>
      </c>
      <c r="K33" s="8">
        <f>ABS(Analytic!K61-'Darcy-2D'!K59)</f>
        <v>2.8026035892219081E-3</v>
      </c>
      <c r="L33" s="8">
        <f>ABS(Analytic!L61-'Darcy-2D'!L59)</f>
        <v>2.8927318236715571E-3</v>
      </c>
      <c r="M33" s="8">
        <f>ABS(Analytic!M61-'Darcy-2D'!M59)</f>
        <v>2.3363308557879936E-3</v>
      </c>
      <c r="N33" s="8">
        <f>ABS(Analytic!N61-'Darcy-2D'!N59)</f>
        <v>2.3106765230394011E-3</v>
      </c>
      <c r="O33" s="8">
        <f>ABS(Analytic!O61-'Darcy-2D'!O59)</f>
        <v>1.9404497731256853E-3</v>
      </c>
      <c r="P33" s="8">
        <f>ABS(Analytic!P61-'Darcy-2D'!P59)</f>
        <v>1.5031332970114608E-3</v>
      </c>
      <c r="Q33" s="8">
        <f>ABS(Analytic!Q61-'Darcy-2D'!Q59)</f>
        <v>1.2346991549037067E-3</v>
      </c>
      <c r="R33" s="8">
        <f>ABS(Analytic!R61-'Darcy-2D'!R59)</f>
        <v>9.3555232907160946E-4</v>
      </c>
      <c r="S33" s="8">
        <f>ABS(Analytic!S61-'Darcy-2D'!S59)</f>
        <v>6.766935595310386E-4</v>
      </c>
      <c r="T33" s="8">
        <f>ABS(Analytic!T61-'Darcy-2D'!T59)</f>
        <v>4.0606346665850168E-4</v>
      </c>
      <c r="U33" s="8">
        <f>ABS(Analytic!U61-'Darcy-2D'!U59)</f>
        <v>1.4502884711231623E-4</v>
      </c>
      <c r="V33" s="8"/>
    </row>
    <row r="34" spans="1:22" x14ac:dyDescent="0.25">
      <c r="A34" s="6">
        <v>0.375</v>
      </c>
      <c r="B34" s="8">
        <f>ABS(Analytic!B62-'Darcy-2D'!B60)</f>
        <v>2.6631013776503565E-3</v>
      </c>
      <c r="C34" s="8">
        <f>ABS(Analytic!C62-'Darcy-2D'!C60)</f>
        <v>2.3669796187335557E-3</v>
      </c>
      <c r="D34" s="8">
        <f>ABS(Analytic!D62-'Darcy-2D'!D60)</f>
        <v>2.7025777996092515E-3</v>
      </c>
      <c r="E34" s="8">
        <f>ABS(Analytic!E62-'Darcy-2D'!E60)</f>
        <v>2.5260241976179376E-3</v>
      </c>
      <c r="F34" s="8">
        <f>ABS(Analytic!F62-'Darcy-2D'!F60)</f>
        <v>2.6226206857458134E-3</v>
      </c>
      <c r="G34" s="8">
        <f>ABS(Analytic!G62-'Darcy-2D'!G60)</f>
        <v>2.7081664179693377E-3</v>
      </c>
      <c r="H34" s="8">
        <f>ABS(Analytic!H62-'Darcy-2D'!H60)</f>
        <v>2.4307100219784772E-3</v>
      </c>
      <c r="I34" s="8">
        <f>ABS(Analytic!I62-'Darcy-2D'!I60)</f>
        <v>2.3727194964251463E-3</v>
      </c>
      <c r="J34" s="8">
        <f>ABS(Analytic!J62-'Darcy-2D'!J60)</f>
        <v>2.0536564345494668E-3</v>
      </c>
      <c r="K34" s="8">
        <f>ABS(Analytic!K62-'Darcy-2D'!K60)</f>
        <v>1.9329387032585021E-3</v>
      </c>
      <c r="L34" s="8">
        <f>ABS(Analytic!L62-'Darcy-2D'!L60)</f>
        <v>1.4132733117351304E-3</v>
      </c>
      <c r="M34" s="8">
        <f>ABS(Analytic!M62-'Darcy-2D'!M60)</f>
        <v>1.8443389213471661E-3</v>
      </c>
      <c r="N34" s="8">
        <f>ABS(Analytic!N62-'Darcy-2D'!N60)</f>
        <v>1.5267952929547413E-3</v>
      </c>
      <c r="O34" s="8">
        <f>ABS(Analytic!O62-'Darcy-2D'!O60)</f>
        <v>1.3165949520379527E-3</v>
      </c>
      <c r="P34" s="8">
        <f>ABS(Analytic!P62-'Darcy-2D'!P60)</f>
        <v>1.1295704887979152E-3</v>
      </c>
      <c r="Q34" s="8">
        <f>ABS(Analytic!Q62-'Darcy-2D'!Q60)</f>
        <v>9.4626921100127159E-4</v>
      </c>
      <c r="R34" s="8">
        <f>ABS(Analytic!R62-'Darcy-2D'!R60)</f>
        <v>7.1700534232277402E-4</v>
      </c>
      <c r="S34" s="8">
        <f>ABS(Analytic!S62-'Darcy-2D'!S60)</f>
        <v>5.6709861770593006E-4</v>
      </c>
      <c r="T34" s="8">
        <f>ABS(Analytic!T62-'Darcy-2D'!T60)</f>
        <v>3.0226697805726954E-4</v>
      </c>
      <c r="U34" s="8">
        <f>ABS(Analytic!U62-'Darcy-2D'!U60)</f>
        <v>1.0414011652006006E-4</v>
      </c>
      <c r="V34" s="8"/>
    </row>
    <row r="35" spans="1:22" x14ac:dyDescent="0.25">
      <c r="A35" s="6">
        <v>0.42499999999999999</v>
      </c>
      <c r="B35" s="8">
        <f>ABS(Analytic!B63-'Darcy-2D'!B61)</f>
        <v>1.6488733303425818E-3</v>
      </c>
      <c r="C35" s="8">
        <f>ABS(Analytic!C63-'Darcy-2D'!C61)</f>
        <v>1.5772235223503461E-3</v>
      </c>
      <c r="D35" s="8">
        <f>ABS(Analytic!D63-'Darcy-2D'!D61)</f>
        <v>2.3727123259205118E-3</v>
      </c>
      <c r="E35" s="8">
        <f>ABS(Analytic!E63-'Darcy-2D'!E61)</f>
        <v>1.9132939699115781E-3</v>
      </c>
      <c r="F35" s="8">
        <f>ABS(Analytic!F63-'Darcy-2D'!F61)</f>
        <v>2.0168409452478997E-3</v>
      </c>
      <c r="G35" s="8">
        <f>ABS(Analytic!G63-'Darcy-2D'!G61)</f>
        <v>1.4422668815776696E-3</v>
      </c>
      <c r="H35" s="8">
        <f>ABS(Analytic!H63-'Darcy-2D'!H61)</f>
        <v>1.8910129249147811E-3</v>
      </c>
      <c r="I35" s="8">
        <f>ABS(Analytic!I63-'Darcy-2D'!I61)</f>
        <v>2.0088884522559969E-3</v>
      </c>
      <c r="J35" s="8">
        <f>ABS(Analytic!J63-'Darcy-2D'!J61)</f>
        <v>1.3882547745505125E-3</v>
      </c>
      <c r="K35" s="8">
        <f>ABS(Analytic!K63-'Darcy-2D'!K61)</f>
        <v>1.5705383647719451E-3</v>
      </c>
      <c r="L35" s="8">
        <f>ABS(Analytic!L63-'Darcy-2D'!L61)</f>
        <v>1.049058116204149E-3</v>
      </c>
      <c r="M35" s="8">
        <f>ABS(Analytic!M63-'Darcy-2D'!M61)</f>
        <v>1.2721491999525547E-3</v>
      </c>
      <c r="N35" s="8">
        <f>ABS(Analytic!N63-'Darcy-2D'!N61)</f>
        <v>1.1465642620609451E-3</v>
      </c>
      <c r="O35" s="8">
        <f>ABS(Analytic!O63-'Darcy-2D'!O61)</f>
        <v>9.4113099072423712E-4</v>
      </c>
      <c r="P35" s="8">
        <f>ABS(Analytic!P63-'Darcy-2D'!P61)</f>
        <v>7.9064350347535228E-4</v>
      </c>
      <c r="Q35" s="8">
        <f>ABS(Analytic!Q63-'Darcy-2D'!Q61)</f>
        <v>6.9996356265622506E-4</v>
      </c>
      <c r="R35" s="8">
        <f>ABS(Analytic!R63-'Darcy-2D'!R61)</f>
        <v>5.4830633380786864E-4</v>
      </c>
      <c r="S35" s="8">
        <f>ABS(Analytic!S63-'Darcy-2D'!S61)</f>
        <v>3.9368426386104938E-4</v>
      </c>
      <c r="T35" s="8">
        <f>ABS(Analytic!T63-'Darcy-2D'!T61)</f>
        <v>2.7748168113686522E-4</v>
      </c>
      <c r="U35" s="8">
        <f>ABS(Analytic!U63-'Darcy-2D'!U61)</f>
        <v>7.913191322769797E-5</v>
      </c>
      <c r="V35" s="8"/>
    </row>
    <row r="36" spans="1:22" x14ac:dyDescent="0.25">
      <c r="A36" s="6">
        <v>0.47499999999999998</v>
      </c>
      <c r="B36" s="8">
        <f>ABS(Analytic!B64-'Darcy-2D'!B62)</f>
        <v>1.8190572450942355E-3</v>
      </c>
      <c r="C36" s="8">
        <f>ABS(Analytic!C64-'Darcy-2D'!C62)</f>
        <v>1.2173557283070569E-3</v>
      </c>
      <c r="D36" s="8">
        <f>ABS(Analytic!D64-'Darcy-2D'!D62)</f>
        <v>9.6217439186641052E-4</v>
      </c>
      <c r="E36" s="8">
        <f>ABS(Analytic!E64-'Darcy-2D'!E62)</f>
        <v>9.5027586049378776E-4</v>
      </c>
      <c r="F36" s="8">
        <f>ABS(Analytic!F64-'Darcy-2D'!F62)</f>
        <v>1.0276001792484113E-3</v>
      </c>
      <c r="G36" s="8">
        <f>ABS(Analytic!G64-'Darcy-2D'!G62)</f>
        <v>9.9021464437920592E-4</v>
      </c>
      <c r="H36" s="8">
        <f>ABS(Analytic!H64-'Darcy-2D'!H62)</f>
        <v>1.5855711162557906E-3</v>
      </c>
      <c r="I36" s="8">
        <f>ABS(Analytic!I64-'Darcy-2D'!I62)</f>
        <v>1.514063062634019E-3</v>
      </c>
      <c r="J36" s="8">
        <f>ABS(Analytic!J64-'Darcy-2D'!J62)</f>
        <v>1.4308727325536008E-3</v>
      </c>
      <c r="K36" s="8">
        <f>ABS(Analytic!K64-'Darcy-2D'!K62)</f>
        <v>9.4809707243714847E-4</v>
      </c>
      <c r="L36" s="8">
        <f>ABS(Analytic!L64-'Darcy-2D'!L62)</f>
        <v>9.3713927740635139E-4</v>
      </c>
      <c r="M36" s="8">
        <f>ABS(Analytic!M64-'Darcy-2D'!M62)</f>
        <v>9.3135123310694734E-4</v>
      </c>
      <c r="N36" s="8">
        <f>ABS(Analytic!N64-'Darcy-2D'!N62)</f>
        <v>8.2891055651035384E-4</v>
      </c>
      <c r="O36" s="8">
        <f>ABS(Analytic!O64-'Darcy-2D'!O62)</f>
        <v>6.9591449777672842E-4</v>
      </c>
      <c r="P36" s="8">
        <f>ABS(Analytic!P64-'Darcy-2D'!P62)</f>
        <v>5.6967162824983486E-4</v>
      </c>
      <c r="Q36" s="8">
        <f>ABS(Analytic!Q64-'Darcy-2D'!Q62)</f>
        <v>4.621710202276641E-4</v>
      </c>
      <c r="R36" s="8">
        <f>ABS(Analytic!R64-'Darcy-2D'!R62)</f>
        <v>3.6370752986564225E-4</v>
      </c>
      <c r="S36" s="8">
        <f>ABS(Analytic!S64-'Darcy-2D'!S62)</f>
        <v>2.4664083213571386E-4</v>
      </c>
      <c r="T36" s="8">
        <f>ABS(Analytic!T64-'Darcy-2D'!T62)</f>
        <v>1.6926503214201305E-4</v>
      </c>
      <c r="U36" s="8">
        <f>ABS(Analytic!U64-'Darcy-2D'!U62)</f>
        <v>5.9764995351360706E-5</v>
      </c>
      <c r="V36" s="8"/>
    </row>
    <row r="37" spans="1:22" x14ac:dyDescent="0.25">
      <c r="A37" s="6">
        <v>0.52500000000000002</v>
      </c>
      <c r="B37" s="8">
        <f>ABS(Analytic!B65-'Darcy-2D'!B63)</f>
        <v>1.309607972005189E-3</v>
      </c>
      <c r="C37" s="8">
        <f>ABS(Analytic!C65-'Darcy-2D'!C63)</f>
        <v>1.3855008846408445E-3</v>
      </c>
      <c r="D37" s="8">
        <f>ABS(Analytic!D65-'Darcy-2D'!D63)</f>
        <v>1.4936614771323686E-3</v>
      </c>
      <c r="E37" s="8">
        <f>ABS(Analytic!E65-'Darcy-2D'!E63)</f>
        <v>5.4710824798842594E-4</v>
      </c>
      <c r="F37" s="8">
        <f>ABS(Analytic!F65-'Darcy-2D'!F63)</f>
        <v>1.416039696884086E-3</v>
      </c>
      <c r="G37" s="8">
        <f>ABS(Analytic!G65-'Darcy-2D'!G63)</f>
        <v>9.2863459407732662E-4</v>
      </c>
      <c r="H37" s="8">
        <f>ABS(Analytic!H65-'Darcy-2D'!H63)</f>
        <v>8.7211131542441755E-4</v>
      </c>
      <c r="I37" s="8">
        <f>ABS(Analytic!I65-'Darcy-2D'!I63)</f>
        <v>8.9403971185120223E-4</v>
      </c>
      <c r="J37" s="8">
        <f>ABS(Analytic!J65-'Darcy-2D'!J63)</f>
        <v>8.0389742516173701E-4</v>
      </c>
      <c r="K37" s="8">
        <f>ABS(Analytic!K65-'Darcy-2D'!K63)</f>
        <v>7.7486105498725255E-4</v>
      </c>
      <c r="L37" s="8">
        <f>ABS(Analytic!L65-'Darcy-2D'!L63)</f>
        <v>7.4582113372800851E-4</v>
      </c>
      <c r="M37" s="8">
        <f>ABS(Analytic!M65-'Darcy-2D'!M63)</f>
        <v>6.2360848650244716E-4</v>
      </c>
      <c r="N37" s="8">
        <f>ABS(Analytic!N65-'Darcy-2D'!N63)</f>
        <v>5.8541824985258728E-4</v>
      </c>
      <c r="O37" s="8">
        <f>ABS(Analytic!O65-'Darcy-2D'!O63)</f>
        <v>4.8141660432332589E-4</v>
      </c>
      <c r="P37" s="8">
        <f>ABS(Analytic!P65-'Darcy-2D'!P63)</f>
        <v>4.3751414954512624E-4</v>
      </c>
      <c r="Q37" s="8">
        <f>ABS(Analytic!Q65-'Darcy-2D'!Q63)</f>
        <v>3.5828882303773346E-4</v>
      </c>
      <c r="R37" s="8">
        <f>ABS(Analytic!R65-'Darcy-2D'!R63)</f>
        <v>3.3004034196992826E-4</v>
      </c>
      <c r="S37" s="8">
        <f>ABS(Analytic!S65-'Darcy-2D'!S63)</f>
        <v>2.2395733622590508E-4</v>
      </c>
      <c r="T37" s="8">
        <f>ABS(Analytic!T65-'Darcy-2D'!T63)</f>
        <v>9.9377646349485538E-5</v>
      </c>
      <c r="U37" s="8">
        <f>ABS(Analytic!U65-'Darcy-2D'!U63)</f>
        <v>3.7121685545704608E-5</v>
      </c>
      <c r="V37" s="8"/>
    </row>
    <row r="38" spans="1:22" x14ac:dyDescent="0.25">
      <c r="A38" s="6">
        <v>0.57499999999999996</v>
      </c>
      <c r="B38" s="8">
        <f>ABS(Analytic!B66-'Darcy-2D'!B64)</f>
        <v>7.2375861616436055E-4</v>
      </c>
      <c r="C38" s="8">
        <f>ABS(Analytic!C66-'Darcy-2D'!C64)</f>
        <v>7.521959008432999E-4</v>
      </c>
      <c r="D38" s="8">
        <f>ABS(Analytic!D66-'Darcy-2D'!D64)</f>
        <v>6.725196829360236E-4</v>
      </c>
      <c r="E38" s="8">
        <f>ABS(Analytic!E66-'Darcy-2D'!E64)</f>
        <v>7.1185373566906573E-4</v>
      </c>
      <c r="F38" s="8">
        <f>ABS(Analytic!F66-'Darcy-2D'!F64)</f>
        <v>6.6144569893378247E-4</v>
      </c>
      <c r="G38" s="8">
        <f>ABS(Analytic!G66-'Darcy-2D'!G64)</f>
        <v>6.7733757374943693E-4</v>
      </c>
      <c r="H38" s="8">
        <f>ABS(Analytic!H66-'Darcy-2D'!H64)</f>
        <v>5.8125327119751269E-4</v>
      </c>
      <c r="I38" s="8">
        <f>ABS(Analytic!I66-'Darcy-2D'!I64)</f>
        <v>5.6169774379433157E-4</v>
      </c>
      <c r="J38" s="8">
        <f>ABS(Analytic!J66-'Darcy-2D'!J64)</f>
        <v>5.7526092278603613E-4</v>
      </c>
      <c r="K38" s="8">
        <f>ABS(Analytic!K66-'Darcy-2D'!K64)</f>
        <v>5.4811842216584417E-4</v>
      </c>
      <c r="L38" s="8">
        <f>ABS(Analytic!L66-'Darcy-2D'!L64)</f>
        <v>4.7771975706856207E-4</v>
      </c>
      <c r="M38" s="8">
        <f>ABS(Analytic!M66-'Darcy-2D'!M64)</f>
        <v>4.3465366811967776E-4</v>
      </c>
      <c r="N38" s="8">
        <f>ABS(Analytic!N66-'Darcy-2D'!N64)</f>
        <v>3.6467905138815038E-4</v>
      </c>
      <c r="O38" s="8">
        <f>ABS(Analytic!O66-'Darcy-2D'!O64)</f>
        <v>3.9090897258980961E-4</v>
      </c>
      <c r="P38" s="8">
        <f>ABS(Analytic!P66-'Darcy-2D'!P64)</f>
        <v>3.1613430036481205E-4</v>
      </c>
      <c r="Q38" s="8">
        <f>ABS(Analytic!Q66-'Darcy-2D'!Q64)</f>
        <v>2.2527263265836872E-4</v>
      </c>
      <c r="R38" s="8">
        <f>ABS(Analytic!R66-'Darcy-2D'!R64)</f>
        <v>1.8792741775780497E-4</v>
      </c>
      <c r="S38" s="8">
        <f>ABS(Analytic!S66-'Darcy-2D'!S64)</f>
        <v>1.6104149215517838E-4</v>
      </c>
      <c r="T38" s="8">
        <f>ABS(Analytic!T66-'Darcy-2D'!T64)</f>
        <v>9.1628675292207418E-5</v>
      </c>
      <c r="U38" s="8">
        <f>ABS(Analytic!U66-'Darcy-2D'!U64)</f>
        <v>2.9566579996267994E-5</v>
      </c>
      <c r="V38" s="8"/>
    </row>
    <row r="39" spans="1:22" x14ac:dyDescent="0.25">
      <c r="A39" s="6">
        <v>0.625</v>
      </c>
      <c r="B39" s="8">
        <f>ABS(Analytic!B67-'Darcy-2D'!B65)</f>
        <v>4.6314184473106312E-4</v>
      </c>
      <c r="C39" s="8">
        <f>ABS(Analytic!C67-'Darcy-2D'!C65)</f>
        <v>4.9070284848307111E-4</v>
      </c>
      <c r="D39" s="8">
        <f>ABS(Analytic!D67-'Darcy-2D'!D65)</f>
        <v>5.1544480381882085E-4</v>
      </c>
      <c r="E39" s="8">
        <f>ABS(Analytic!E67-'Darcy-2D'!E65)</f>
        <v>4.7679490952512449E-4</v>
      </c>
      <c r="F39" s="8">
        <f>ABS(Analytic!F67-'Darcy-2D'!F65)</f>
        <v>4.8436106680693758E-4</v>
      </c>
      <c r="G39" s="8">
        <f>ABS(Analytic!G67-'Darcy-2D'!G65)</f>
        <v>4.1848917663400709E-4</v>
      </c>
      <c r="H39" s="8">
        <f>ABS(Analytic!H67-'Darcy-2D'!H65)</f>
        <v>4.3100084705050001E-4</v>
      </c>
      <c r="I39" s="8">
        <f>ABS(Analytic!I67-'Darcy-2D'!I65)</f>
        <v>4.4610696223590374E-4</v>
      </c>
      <c r="J39" s="8">
        <f>ABS(Analytic!J67-'Darcy-2D'!J65)</f>
        <v>3.6149148086017657E-4</v>
      </c>
      <c r="K39" s="8">
        <f>ABS(Analytic!K67-'Darcy-2D'!K65)</f>
        <v>3.4955878175513266E-4</v>
      </c>
      <c r="L39" s="8">
        <f>ABS(Analytic!L67-'Darcy-2D'!L65)</f>
        <v>3.5883686660176384E-4</v>
      </c>
      <c r="M39" s="8">
        <f>ABS(Analytic!M67-'Darcy-2D'!M65)</f>
        <v>3.1552776842352914E-4</v>
      </c>
      <c r="N39" s="8">
        <f>ABS(Analytic!N67-'Darcy-2D'!N65)</f>
        <v>2.2519560709960418E-4</v>
      </c>
      <c r="O39" s="8">
        <f>ABS(Analytic!O67-'Darcy-2D'!O65)</f>
        <v>2.7458188447537779E-4</v>
      </c>
      <c r="P39" s="8">
        <f>ABS(Analytic!P67-'Darcy-2D'!P65)</f>
        <v>2.3353682717286439E-4</v>
      </c>
      <c r="Q39" s="8">
        <f>ABS(Analytic!Q67-'Darcy-2D'!Q65)</f>
        <v>1.5705486972961147E-4</v>
      </c>
      <c r="R39" s="8">
        <f>ABS(Analytic!R67-'Darcy-2D'!R65)</f>
        <v>8.7401728635499998E-5</v>
      </c>
      <c r="S39" s="8">
        <f>ABS(Analytic!S67-'Darcy-2D'!S65)</f>
        <v>5.6319953149530644E-5</v>
      </c>
      <c r="T39" s="8">
        <f>ABS(Analytic!T67-'Darcy-2D'!T65)</f>
        <v>5.7299354941586778E-5</v>
      </c>
      <c r="U39" s="8">
        <f>ABS(Analytic!U67-'Darcy-2D'!U65)</f>
        <v>1.7898318605748254E-5</v>
      </c>
      <c r="V39" s="8"/>
    </row>
    <row r="40" spans="1:22" x14ac:dyDescent="0.25">
      <c r="A40" s="6">
        <v>0.67500000000000004</v>
      </c>
      <c r="B40" s="8">
        <f>ABS(Analytic!B68-'Darcy-2D'!B66)</f>
        <v>3.4156427286768931E-4</v>
      </c>
      <c r="C40" s="8">
        <f>ABS(Analytic!C68-'Darcy-2D'!C66)</f>
        <v>2.9008189021362263E-4</v>
      </c>
      <c r="D40" s="8">
        <f>ABS(Analytic!D68-'Darcy-2D'!D66)</f>
        <v>2.621566675259368E-4</v>
      </c>
      <c r="E40" s="8">
        <f>ABS(Analytic!E68-'Darcy-2D'!E66)</f>
        <v>3.0802157956510978E-4</v>
      </c>
      <c r="F40" s="8">
        <f>ABS(Analytic!F68-'Darcy-2D'!F66)</f>
        <v>2.5340986349187133E-4</v>
      </c>
      <c r="G40" s="8">
        <f>ABS(Analytic!G68-'Darcy-2D'!G66)</f>
        <v>3.0001289815639876E-4</v>
      </c>
      <c r="H40" s="8">
        <f>ABS(Analytic!H68-'Darcy-2D'!H66)</f>
        <v>2.2608630943776742E-4</v>
      </c>
      <c r="I40" s="8">
        <f>ABS(Analytic!I68-'Darcy-2D'!I66)</f>
        <v>2.8720056479569767E-4</v>
      </c>
      <c r="J40" s="8">
        <f>ABS(Analytic!J68-'Darcy-2D'!J66)</f>
        <v>2.1713142936585772E-4</v>
      </c>
      <c r="K40" s="8">
        <f>ABS(Analytic!K68-'Darcy-2D'!K66)</f>
        <v>2.288847936423033E-4</v>
      </c>
      <c r="L40" s="8">
        <f>ABS(Analytic!L68-'Darcy-2D'!L66)</f>
        <v>2.1584955434572617E-4</v>
      </c>
      <c r="M40" s="8">
        <f>ABS(Analytic!M68-'Darcy-2D'!M66)</f>
        <v>1.5307144057929989E-4</v>
      </c>
      <c r="N40" s="8">
        <f>ABS(Analytic!N68-'Darcy-2D'!N66)</f>
        <v>1.9863993171415073E-4</v>
      </c>
      <c r="O40" s="8">
        <f>ABS(Analytic!O68-'Darcy-2D'!O66)</f>
        <v>1.9517971619215091E-4</v>
      </c>
      <c r="P40" s="8">
        <f>ABS(Analytic!P68-'Darcy-2D'!P66)</f>
        <v>1.7143749590797785E-4</v>
      </c>
      <c r="Q40" s="8">
        <f>ABS(Analytic!Q68-'Darcy-2D'!Q66)</f>
        <v>1.4395435299252579E-4</v>
      </c>
      <c r="R40" s="8">
        <f>ABS(Analytic!R68-'Darcy-2D'!R66)</f>
        <v>1.1881336830132927E-4</v>
      </c>
      <c r="S40" s="8">
        <f>ABS(Analytic!S68-'Darcy-2D'!S66)</f>
        <v>9.3451716958403708E-5</v>
      </c>
      <c r="T40" s="8">
        <f>ABS(Analytic!T68-'Darcy-2D'!T66)</f>
        <v>3.8526068783961698E-5</v>
      </c>
      <c r="U40" s="8">
        <f>ABS(Analytic!U68-'Darcy-2D'!U66)</f>
        <v>9.8197927919756178E-6</v>
      </c>
      <c r="V40" s="8"/>
    </row>
    <row r="41" spans="1:22" x14ac:dyDescent="0.25">
      <c r="A41" s="6">
        <v>0.72499999999999998</v>
      </c>
      <c r="B41" s="8">
        <f>ABS(Analytic!B69-'Darcy-2D'!B67)</f>
        <v>1.8424697595420536E-4</v>
      </c>
      <c r="C41" s="8">
        <f>ABS(Analytic!C69-'Darcy-2D'!C67)</f>
        <v>1.5381994123031539E-4</v>
      </c>
      <c r="D41" s="8">
        <f>ABS(Analytic!D69-'Darcy-2D'!D67)</f>
        <v>1.7280786720841324E-4</v>
      </c>
      <c r="E41" s="8">
        <f>ABS(Analytic!E69-'Darcy-2D'!E67)</f>
        <v>2.0101902554103823E-4</v>
      </c>
      <c r="F41" s="8">
        <f>ABS(Analytic!F69-'Darcy-2D'!F67)</f>
        <v>1.7847575947887995E-4</v>
      </c>
      <c r="G41" s="8">
        <f>ABS(Analytic!G69-'Darcy-2D'!G67)</f>
        <v>1.2578426606824067E-4</v>
      </c>
      <c r="H41" s="8">
        <f>ABS(Analytic!H69-'Darcy-2D'!H67)</f>
        <v>1.446240853477665E-4</v>
      </c>
      <c r="I41" s="8">
        <f>ABS(Analytic!I69-'Darcy-2D'!I67)</f>
        <v>1.1835427867901149E-4</v>
      </c>
      <c r="J41" s="8">
        <f>ABS(Analytic!J69-'Darcy-2D'!J67)</f>
        <v>1.1273255891997014E-4</v>
      </c>
      <c r="K41" s="8">
        <f>ABS(Analytic!K69-'Darcy-2D'!K67)</f>
        <v>1.7674293876579483E-4</v>
      </c>
      <c r="L41" s="8">
        <f>ABS(Analytic!L69-'Darcy-2D'!L67)</f>
        <v>1.4352679452789285E-4</v>
      </c>
      <c r="M41" s="8">
        <f>ABS(Analytic!M69-'Darcy-2D'!M67)</f>
        <v>1.3141160503554739E-4</v>
      </c>
      <c r="N41" s="8">
        <f>ABS(Analytic!N69-'Darcy-2D'!N67)</f>
        <v>1.4503102314106231E-4</v>
      </c>
      <c r="O41" s="8">
        <f>ABS(Analytic!O69-'Darcy-2D'!O67)</f>
        <v>7.6529374215761337E-5</v>
      </c>
      <c r="P41" s="8">
        <f>ABS(Analytic!P69-'Darcy-2D'!P67)</f>
        <v>1.0684315550293921E-4</v>
      </c>
      <c r="Q41" s="8">
        <f>ABS(Analytic!Q69-'Darcy-2D'!Q67)</f>
        <v>1.0705163545882135E-4</v>
      </c>
      <c r="R41" s="8">
        <f>ABS(Analytic!R69-'Darcy-2D'!R67)</f>
        <v>3.9788226185971665E-5</v>
      </c>
      <c r="S41" s="8">
        <f>ABS(Analytic!S69-'Darcy-2D'!S67)</f>
        <v>6.0703927380265088E-5</v>
      </c>
      <c r="T41" s="8">
        <f>ABS(Analytic!T69-'Darcy-2D'!T67)</f>
        <v>1.9973819172056095E-5</v>
      </c>
      <c r="U41" s="8">
        <f>ABS(Analytic!U69-'Darcy-2D'!U67)</f>
        <v>3.8373158323078138E-6</v>
      </c>
      <c r="V41" s="8"/>
    </row>
    <row r="42" spans="1:22" x14ac:dyDescent="0.25">
      <c r="A42" s="6">
        <v>0.77500000000000002</v>
      </c>
      <c r="B42" s="8">
        <f>ABS(Analytic!B70-'Darcy-2D'!B68)</f>
        <v>1.1498582857033535E-4</v>
      </c>
      <c r="C42" s="8">
        <f>ABS(Analytic!C70-'Darcy-2D'!C68)</f>
        <v>8.645363577847176E-5</v>
      </c>
      <c r="D42" s="8">
        <f>ABS(Analytic!D70-'Darcy-2D'!D68)</f>
        <v>1.1353529606367152E-4</v>
      </c>
      <c r="E42" s="8">
        <f>ABS(Analytic!E70-'Darcy-2D'!E68)</f>
        <v>6.4620646062496512E-5</v>
      </c>
      <c r="F42" s="8">
        <f>ABS(Analytic!F70-'Darcy-2D'!F68)</f>
        <v>9.253820034810234E-5</v>
      </c>
      <c r="G42" s="8">
        <f>ABS(Analytic!G70-'Darcy-2D'!G68)</f>
        <v>1.3484597932406084E-4</v>
      </c>
      <c r="H42" s="8">
        <f>ABS(Analytic!H70-'Darcy-2D'!H68)</f>
        <v>1.1421648479242874E-4</v>
      </c>
      <c r="I42" s="8">
        <f>ABS(Analytic!I70-'Darcy-2D'!I68)</f>
        <v>1.3891344969413355E-4</v>
      </c>
      <c r="J42" s="8">
        <f>ABS(Analytic!J70-'Darcy-2D'!J68)</f>
        <v>1.0335742270106696E-4</v>
      </c>
      <c r="K42" s="8">
        <f>ABS(Analytic!K70-'Darcy-2D'!K68)</f>
        <v>8.8776700641779449E-5</v>
      </c>
      <c r="L42" s="8">
        <f>ABS(Analytic!L70-'Darcy-2D'!L68)</f>
        <v>6.3939595547735095E-5</v>
      </c>
      <c r="M42" s="8">
        <f>ABS(Analytic!M70-'Darcy-2D'!M68)</f>
        <v>8.596352164813581E-5</v>
      </c>
      <c r="N42" s="8">
        <f>ABS(Analytic!N70-'Darcy-2D'!N68)</f>
        <v>1.0119591402471539E-4</v>
      </c>
      <c r="O42" s="8">
        <f>ABS(Analytic!O70-'Darcy-2D'!O68)</f>
        <v>4.6161547768847067E-5</v>
      </c>
      <c r="P42" s="8">
        <f>ABS(Analytic!P70-'Darcy-2D'!P68)</f>
        <v>4.8570417104459862E-5</v>
      </c>
      <c r="Q42" s="8">
        <f>ABS(Analytic!Q70-'Darcy-2D'!Q68)</f>
        <v>2.8379960565816376E-5</v>
      </c>
      <c r="R42" s="8">
        <f>ABS(Analytic!R70-'Darcy-2D'!R68)</f>
        <v>1.0949167409957106E-6</v>
      </c>
      <c r="S42" s="8">
        <f>ABS(Analytic!S70-'Darcy-2D'!S68)</f>
        <v>1.796913255118493E-5</v>
      </c>
      <c r="T42" s="8">
        <f>ABS(Analytic!T70-'Darcy-2D'!T68)</f>
        <v>9.088731039323672E-6</v>
      </c>
      <c r="U42" s="8">
        <f>ABS(Analytic!U70-'Darcy-2D'!U68)</f>
        <v>2.6851619090925705E-6</v>
      </c>
      <c r="V42" s="8"/>
    </row>
    <row r="43" spans="1:22" x14ac:dyDescent="0.25">
      <c r="A43" s="6">
        <v>0.82499999999999996</v>
      </c>
      <c r="B43" s="8">
        <f>ABS(Analytic!B71-'Darcy-2D'!B69)</f>
        <v>3.3386691028980398E-5</v>
      </c>
      <c r="C43" s="8">
        <f>ABS(Analytic!C71-'Darcy-2D'!C69)</f>
        <v>7.0328333079017202E-5</v>
      </c>
      <c r="D43" s="8">
        <f>ABS(Analytic!D71-'Darcy-2D'!D69)</f>
        <v>3.2269727857303643E-5</v>
      </c>
      <c r="E43" s="8">
        <f>ABS(Analytic!E71-'Darcy-2D'!E69)</f>
        <v>9.5400722439187291E-5</v>
      </c>
      <c r="F43" s="8">
        <f>ABS(Analytic!F71-'Darcy-2D'!F69)</f>
        <v>2.4189697807597277E-5</v>
      </c>
      <c r="G43" s="8">
        <f>ABS(Analytic!G71-'Darcy-2D'!G69)</f>
        <v>7.160263309974324E-5</v>
      </c>
      <c r="H43" s="8">
        <f>ABS(Analytic!H71-'Darcy-2D'!H69)</f>
        <v>7.9393085985701717E-5</v>
      </c>
      <c r="I43" s="8">
        <f>ABS(Analytic!I71-'Darcy-2D'!I69)</f>
        <v>7.8461301355137181E-5</v>
      </c>
      <c r="J43" s="8">
        <f>ABS(Analytic!J71-'Darcy-2D'!J69)</f>
        <v>8.9280234284699889E-5</v>
      </c>
      <c r="K43" s="8">
        <f>ABS(Analytic!K71-'Darcy-2D'!K69)</f>
        <v>2.2385860716012118E-5</v>
      </c>
      <c r="L43" s="8">
        <f>ABS(Analytic!L71-'Darcy-2D'!L69)</f>
        <v>7.8928752913459688E-5</v>
      </c>
      <c r="M43" s="8">
        <f>ABS(Analytic!M71-'Darcy-2D'!M69)</f>
        <v>5.1283519057060412E-5</v>
      </c>
      <c r="N43" s="8">
        <f>ABS(Analytic!N71-'Darcy-2D'!N69)</f>
        <v>2.3712349572158065E-5</v>
      </c>
      <c r="O43" s="8">
        <f>ABS(Analytic!O71-'Darcy-2D'!O69)</f>
        <v>7.3078579212071393E-5</v>
      </c>
      <c r="P43" s="8">
        <f>ABS(Analytic!P71-'Darcy-2D'!P69)</f>
        <v>6.9605865546495949E-5</v>
      </c>
      <c r="Q43" s="8">
        <f>ABS(Analytic!Q71-'Darcy-2D'!Q69)</f>
        <v>2.2321696732371943E-5</v>
      </c>
      <c r="R43" s="8">
        <f>ABS(Analytic!R71-'Darcy-2D'!R69)</f>
        <v>1.6676541343185747E-5</v>
      </c>
      <c r="S43" s="8">
        <f>ABS(Analytic!S71-'Darcy-2D'!S69)</f>
        <v>1.1844748076229872E-5</v>
      </c>
      <c r="T43" s="8">
        <f>ABS(Analytic!T71-'Darcy-2D'!T69)</f>
        <v>5.1830789438225833E-6</v>
      </c>
      <c r="U43" s="8">
        <f>ABS(Analytic!U71-'Darcy-2D'!U69)</f>
        <v>6.3601448533432553E-6</v>
      </c>
      <c r="V43" s="8"/>
    </row>
    <row r="44" spans="1:22" x14ac:dyDescent="0.25">
      <c r="A44" s="6">
        <v>0.875</v>
      </c>
      <c r="B44" s="8">
        <f>ABS(Analytic!B72-'Darcy-2D'!B70)</f>
        <v>1.5914933021166089E-5</v>
      </c>
      <c r="C44" s="8">
        <f>ABS(Analytic!C72-'Darcy-2D'!C70)</f>
        <v>3.4391012723122838E-5</v>
      </c>
      <c r="D44" s="8">
        <f>ABS(Analytic!D72-'Darcy-2D'!D70)</f>
        <v>2.6677819033843475E-5</v>
      </c>
      <c r="E44" s="8">
        <f>ABS(Analytic!E72-'Darcy-2D'!E70)</f>
        <v>4.4346642473935827E-5</v>
      </c>
      <c r="F44" s="8">
        <f>ABS(Analytic!F72-'Darcy-2D'!F70)</f>
        <v>6.2627218736427404E-5</v>
      </c>
      <c r="G44" s="8">
        <f>ABS(Analytic!G72-'Darcy-2D'!G70)</f>
        <v>4.8730579560896103E-5</v>
      </c>
      <c r="H44" s="8">
        <f>ABS(Analytic!H72-'Darcy-2D'!H70)</f>
        <v>6.2051207626229177E-5</v>
      </c>
      <c r="I44" s="8">
        <f>ABS(Analytic!I72-'Darcy-2D'!I70)</f>
        <v>5.4417383067661973E-5</v>
      </c>
      <c r="J44" s="8">
        <f>ABS(Analytic!J72-'Darcy-2D'!J70)</f>
        <v>7.0388178148417246E-5</v>
      </c>
      <c r="K44" s="8">
        <f>ABS(Analytic!K72-'Darcy-2D'!K70)</f>
        <v>4.7595269015154873E-5</v>
      </c>
      <c r="L44" s="8">
        <f>ABS(Analytic!L72-'Darcy-2D'!L70)</f>
        <v>1.7127457154181291E-5</v>
      </c>
      <c r="M44" s="8">
        <f>ABS(Analytic!M72-'Darcy-2D'!M70)</f>
        <v>3.9555298455007382E-6</v>
      </c>
      <c r="N44" s="8">
        <f>ABS(Analytic!N72-'Darcy-2D'!N70)</f>
        <v>2.7394840209096771E-5</v>
      </c>
      <c r="O44" s="8">
        <f>ABS(Analytic!O72-'Darcy-2D'!O70)</f>
        <v>1.602754883062163E-6</v>
      </c>
      <c r="P44" s="8">
        <f>ABS(Analytic!P72-'Darcy-2D'!P70)</f>
        <v>6.1079024042121066E-6</v>
      </c>
      <c r="Q44" s="8">
        <f>ABS(Analytic!Q72-'Darcy-2D'!Q70)</f>
        <v>6.36795929764844E-6</v>
      </c>
      <c r="R44" s="8">
        <f>ABS(Analytic!R72-'Darcy-2D'!R70)</f>
        <v>4.3525349395986956E-6</v>
      </c>
      <c r="S44" s="8">
        <f>ABS(Analytic!S72-'Darcy-2D'!S70)</f>
        <v>9.1475615140654276E-6</v>
      </c>
      <c r="T44" s="8">
        <f>ABS(Analytic!T72-'Darcy-2D'!T70)</f>
        <v>7.577462798155632E-6</v>
      </c>
      <c r="U44" s="8">
        <f>ABS(Analytic!U72-'Darcy-2D'!U70)</f>
        <v>8.4126589891542203E-7</v>
      </c>
      <c r="V44" s="8"/>
    </row>
    <row r="45" spans="1:22" x14ac:dyDescent="0.25">
      <c r="A45" s="6">
        <v>0.92500000000000004</v>
      </c>
      <c r="B45" s="8">
        <f>ABS(Analytic!B73-'Darcy-2D'!B71)</f>
        <v>1.9661673330617635E-5</v>
      </c>
      <c r="C45" s="8">
        <f>ABS(Analytic!C73-'Darcy-2D'!C71)</f>
        <v>1.6717949189476444E-5</v>
      </c>
      <c r="D45" s="8">
        <f>ABS(Analytic!D73-'Darcy-2D'!D71)</f>
        <v>5.9163839184195322E-6</v>
      </c>
      <c r="E45" s="8">
        <f>ABS(Analytic!E73-'Darcy-2D'!E71)</f>
        <v>2.2540959294811702E-5</v>
      </c>
      <c r="F45" s="8">
        <f>ABS(Analytic!F73-'Darcy-2D'!F71)</f>
        <v>1.6724570452805732E-5</v>
      </c>
      <c r="G45" s="8">
        <f>ABS(Analytic!G73-'Darcy-2D'!G71)</f>
        <v>4.3583572586075592E-6</v>
      </c>
      <c r="H45" s="8">
        <f>ABS(Analytic!H73-'Darcy-2D'!H71)</f>
        <v>1.6391846057547954E-5</v>
      </c>
      <c r="I45" s="8">
        <f>ABS(Analytic!I73-'Darcy-2D'!I71)</f>
        <v>2.4390316734401729E-5</v>
      </c>
      <c r="J45" s="8">
        <f>ABS(Analytic!J73-'Darcy-2D'!J71)</f>
        <v>4.3718063711534194E-6</v>
      </c>
      <c r="K45" s="8">
        <f>ABS(Analytic!K73-'Darcy-2D'!K71)</f>
        <v>3.290809591730004E-6</v>
      </c>
      <c r="L45" s="8">
        <f>ABS(Analytic!L73-'Darcy-2D'!L71)</f>
        <v>6.7013806502036477E-6</v>
      </c>
      <c r="M45" s="8">
        <f>ABS(Analytic!M73-'Darcy-2D'!M71)</f>
        <v>1.5717919072538722E-6</v>
      </c>
      <c r="N45" s="8">
        <f>ABS(Analytic!N73-'Darcy-2D'!N71)</f>
        <v>1.0275648497426459E-5</v>
      </c>
      <c r="O45" s="8">
        <f>ABS(Analytic!O73-'Darcy-2D'!O71)</f>
        <v>2.1419081484980174E-6</v>
      </c>
      <c r="P45" s="8">
        <f>ABS(Analytic!P73-'Darcy-2D'!P71)</f>
        <v>3.7672850068670716E-6</v>
      </c>
      <c r="Q45" s="8">
        <f>ABS(Analytic!Q73-'Darcy-2D'!Q71)</f>
        <v>6.5450134667521809E-7</v>
      </c>
      <c r="R45" s="8">
        <f>ABS(Analytic!R73-'Darcy-2D'!R71)</f>
        <v>1.0113383792850761E-6</v>
      </c>
      <c r="S45" s="8">
        <f>ABS(Analytic!S73-'Darcy-2D'!S71)</f>
        <v>8.0257854707249665E-7</v>
      </c>
      <c r="T45" s="8">
        <f>ABS(Analytic!T73-'Darcy-2D'!T71)</f>
        <v>3.0014458418988615E-6</v>
      </c>
      <c r="U45" s="8">
        <f>ABS(Analytic!U73-'Darcy-2D'!U71)</f>
        <v>5.616731574191805E-7</v>
      </c>
      <c r="V45" s="8"/>
    </row>
    <row r="46" spans="1:22" x14ac:dyDescent="0.25">
      <c r="A46" s="6">
        <v>0.97499999999999998</v>
      </c>
      <c r="B46" s="8">
        <f>ABS(Analytic!B74-'Darcy-2D'!B72)</f>
        <v>1.1905034399059544E-6</v>
      </c>
      <c r="C46" s="8">
        <f>ABS(Analytic!C74-'Darcy-2D'!C72)</f>
        <v>2.323148901896277E-6</v>
      </c>
      <c r="D46" s="8">
        <f>ABS(Analytic!D74-'Darcy-2D'!D72)</f>
        <v>2.2741957083488584E-6</v>
      </c>
      <c r="E46" s="8">
        <f>ABS(Analytic!E74-'Darcy-2D'!E72)</f>
        <v>1.7781806447569881E-6</v>
      </c>
      <c r="F46" s="8">
        <f>ABS(Analytic!F74-'Darcy-2D'!F72)</f>
        <v>3.5366566287359236E-7</v>
      </c>
      <c r="G46" s="8">
        <f>ABS(Analytic!G74-'Darcy-2D'!G72)</f>
        <v>4.931463075057152E-6</v>
      </c>
      <c r="H46" s="8">
        <f>ABS(Analytic!H74-'Darcy-2D'!H72)</f>
        <v>2.9064336079520636E-7</v>
      </c>
      <c r="I46" s="8">
        <f>ABS(Analytic!I74-'Darcy-2D'!I72)</f>
        <v>4.5792522756493703E-6</v>
      </c>
      <c r="J46" s="8">
        <f>ABS(Analytic!J74-'Darcy-2D'!J72)</f>
        <v>1.2782064756564071E-6</v>
      </c>
      <c r="K46" s="8">
        <f>ABS(Analytic!K74-'Darcy-2D'!K72)</f>
        <v>3.4264850540255409E-8</v>
      </c>
      <c r="L46" s="8">
        <f>ABS(Analytic!L74-'Darcy-2D'!L72)</f>
        <v>4.8629829136823122E-6</v>
      </c>
      <c r="M46" s="8">
        <f>ABS(Analytic!M74-'Darcy-2D'!M72)</f>
        <v>1.2284944489425464E-6</v>
      </c>
      <c r="N46" s="8">
        <f>ABS(Analytic!N74-'Darcy-2D'!N72)</f>
        <v>5.9456077587706491E-6</v>
      </c>
      <c r="O46" s="8">
        <f>ABS(Analytic!O74-'Darcy-2D'!O72)</f>
        <v>3.6699235536619135E-7</v>
      </c>
      <c r="P46" s="8">
        <f>ABS(Analytic!P74-'Darcy-2D'!P72)</f>
        <v>2.1781201156485797E-6</v>
      </c>
      <c r="Q46" s="8">
        <f>ABS(Analytic!Q74-'Darcy-2D'!Q72)</f>
        <v>5.1309094312185916E-6</v>
      </c>
      <c r="R46" s="8">
        <f>ABS(Analytic!R74-'Darcy-2D'!R72)</f>
        <v>6.3936019131273503E-7</v>
      </c>
      <c r="S46" s="8">
        <f>ABS(Analytic!S74-'Darcy-2D'!S72)</f>
        <v>1.7382277111253897E-7</v>
      </c>
      <c r="T46" s="8">
        <f>ABS(Analytic!T74-'Darcy-2D'!T72)</f>
        <v>4.3563405244771702E-7</v>
      </c>
      <c r="U46" s="8">
        <f>ABS(Analytic!U74-'Darcy-2D'!U72)</f>
        <v>3.0594851534995401E-7</v>
      </c>
      <c r="V46" s="8"/>
    </row>
    <row r="47" spans="1:22" x14ac:dyDescent="0.25">
      <c r="A47" s="6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</row>
    <row r="49" spans="1:22" ht="18" x14ac:dyDescent="0.35">
      <c r="A49" s="11" t="s">
        <v>31</v>
      </c>
    </row>
    <row r="50" spans="1:22" x14ac:dyDescent="0.25">
      <c r="A50" s="6" t="s">
        <v>15</v>
      </c>
      <c r="B50" s="6">
        <v>2.5000000000000001E-2</v>
      </c>
      <c r="C50" s="6">
        <v>7.4999999999999997E-2</v>
      </c>
      <c r="D50" s="6">
        <v>0.125</v>
      </c>
      <c r="E50" s="6">
        <v>0.17499999999999999</v>
      </c>
      <c r="F50" s="6">
        <v>0.22500000000000001</v>
      </c>
      <c r="G50" s="6">
        <v>0.27500000000000002</v>
      </c>
      <c r="H50" s="6">
        <v>0.32500000000000001</v>
      </c>
      <c r="I50" s="6">
        <v>0.375</v>
      </c>
      <c r="J50" s="6">
        <v>0.42499999999999999</v>
      </c>
      <c r="K50" s="6">
        <v>0.47499999999999998</v>
      </c>
      <c r="L50" s="6">
        <v>0.52500000000000002</v>
      </c>
      <c r="M50" s="6">
        <v>0.57499999999999996</v>
      </c>
      <c r="N50" s="6">
        <v>0.625</v>
      </c>
      <c r="O50" s="6">
        <v>0.67500000000000004</v>
      </c>
      <c r="P50" s="6">
        <v>0.72499999999999998</v>
      </c>
      <c r="Q50" s="6">
        <v>0.77500000000000002</v>
      </c>
      <c r="R50" s="6">
        <v>0.82499999999999996</v>
      </c>
      <c r="S50" s="6">
        <v>0.875</v>
      </c>
      <c r="T50" s="6">
        <v>0.92500000000000004</v>
      </c>
      <c r="U50" s="6">
        <v>0.97499999999999998</v>
      </c>
      <c r="V50" s="6"/>
    </row>
    <row r="51" spans="1:22" x14ac:dyDescent="0.25">
      <c r="A51" s="6">
        <v>2.5000000000000001E-2</v>
      </c>
      <c r="B51" s="8">
        <f>ABS(Analytic!B80-'Darcy-2D'!B77)</f>
        <v>2.1504189726784251E-4</v>
      </c>
      <c r="C51" s="8">
        <f>ABS(Analytic!C80-'Darcy-2D'!C77)</f>
        <v>3.5096352861868629E-4</v>
      </c>
      <c r="D51" s="8">
        <f>ABS(Analytic!D80-'Darcy-2D'!D77)</f>
        <v>2.0004694543607204E-4</v>
      </c>
      <c r="E51" s="8">
        <f>ABS(Analytic!E80-'Darcy-2D'!E77)</f>
        <v>6.565877512658691E-4</v>
      </c>
      <c r="F51" s="8">
        <f>ABS(Analytic!F80-'Darcy-2D'!F77)</f>
        <v>1.6932569085037485E-3</v>
      </c>
      <c r="G51" s="8">
        <f>ABS(Analytic!G80-'Darcy-2D'!G77)</f>
        <v>2.1526377654510487E-3</v>
      </c>
      <c r="H51" s="8">
        <f>ABS(Analytic!H80-'Darcy-2D'!H77)</f>
        <v>2.1389485835185962E-3</v>
      </c>
      <c r="I51" s="8">
        <f>ABS(Analytic!I80-'Darcy-2D'!I77)</f>
        <v>2.9100015979488525E-3</v>
      </c>
      <c r="J51" s="8">
        <f>ABS(Analytic!J80-'Darcy-2D'!J77)</f>
        <v>2.6694481871203379E-3</v>
      </c>
      <c r="K51" s="8">
        <f>ABS(Analytic!K80-'Darcy-2D'!K77)</f>
        <v>2.5593579615461604E-3</v>
      </c>
      <c r="L51" s="8">
        <f>ABS(Analytic!L80-'Darcy-2D'!L77)</f>
        <v>2.6531775249467593E-3</v>
      </c>
      <c r="M51" s="8">
        <f>ABS(Analytic!M80-'Darcy-2D'!M77)</f>
        <v>2.9491123189826496E-3</v>
      </c>
      <c r="N51" s="8">
        <f>ABS(Analytic!N80-'Darcy-2D'!N77)</f>
        <v>3.363972354767153E-3</v>
      </c>
      <c r="O51" s="8">
        <f>ABS(Analytic!O80-'Darcy-2D'!O77)</f>
        <v>2.7275197742810953E-3</v>
      </c>
      <c r="P51" s="8">
        <f>ABS(Analytic!P80-'Darcy-2D'!P77)</f>
        <v>3.7773530908404851E-3</v>
      </c>
      <c r="Q51" s="8">
        <f>ABS(Analytic!Q80-'Darcy-2D'!Q77)</f>
        <v>4.1543596489859169E-3</v>
      </c>
      <c r="R51" s="18">
        <f>ABS(Analytic!R80-'Darcy-2D'!R77)</f>
        <v>4.3987643408898158E-3</v>
      </c>
      <c r="S51" s="8">
        <f>ABS(Analytic!S80-'Darcy-2D'!S77)</f>
        <v>3.9467989402486303E-3</v>
      </c>
      <c r="T51" s="8">
        <f>ABS(Analytic!T80-'Darcy-2D'!T77)</f>
        <v>4.1280125883407237E-3</v>
      </c>
      <c r="U51" s="8">
        <f>ABS(Analytic!U80-'Darcy-2D'!U77)</f>
        <v>4.1632400139799408E-3</v>
      </c>
      <c r="V51" s="8"/>
    </row>
    <row r="52" spans="1:22" x14ac:dyDescent="0.25">
      <c r="A52" s="6">
        <v>7.4999999999999997E-2</v>
      </c>
      <c r="B52" s="8">
        <f>ABS(Analytic!B81-'Darcy-2D'!B78)</f>
        <v>5.829243407927398E-5</v>
      </c>
      <c r="C52" s="8">
        <f>ABS(Analytic!C81-'Darcy-2D'!C78)</f>
        <v>2.3859719165375548E-4</v>
      </c>
      <c r="D52" s="8">
        <f>ABS(Analytic!D81-'Darcy-2D'!D78)</f>
        <v>5.0633948360068182E-4</v>
      </c>
      <c r="E52" s="8">
        <f>ABS(Analytic!E81-'Darcy-2D'!E78)</f>
        <v>7.7409350144275191E-4</v>
      </c>
      <c r="F52" s="8">
        <f>ABS(Analytic!F81-'Darcy-2D'!F78)</f>
        <v>1.0159373668081617E-3</v>
      </c>
      <c r="G52" s="8">
        <f>ABS(Analytic!G81-'Darcy-2D'!G78)</f>
        <v>7.8021454938848045E-4</v>
      </c>
      <c r="H52" s="8">
        <f>ABS(Analytic!H81-'Darcy-2D'!H78)</f>
        <v>1.2824539475870811E-3</v>
      </c>
      <c r="I52" s="8">
        <f>ABS(Analytic!I81-'Darcy-2D'!I78)</f>
        <v>1.2984922819070377E-3</v>
      </c>
      <c r="J52" s="8">
        <f>ABS(Analytic!J81-'Darcy-2D'!J78)</f>
        <v>1.8578412038197101E-3</v>
      </c>
      <c r="K52" s="8">
        <f>ABS(Analytic!K81-'Darcy-2D'!K78)</f>
        <v>1.9373400140840769E-3</v>
      </c>
      <c r="L52" s="8">
        <f>ABS(Analytic!L81-'Darcy-2D'!L78)</f>
        <v>2.4551331236266627E-3</v>
      </c>
      <c r="M52" s="8">
        <f>ABS(Analytic!M81-'Darcy-2D'!M78)</f>
        <v>2.2650093879348354E-3</v>
      </c>
      <c r="N52" s="8">
        <f>ABS(Analytic!N81-'Darcy-2D'!N78)</f>
        <v>2.1511382148453606E-3</v>
      </c>
      <c r="O52" s="8">
        <f>ABS(Analytic!O81-'Darcy-2D'!O78)</f>
        <v>2.8232348993886269E-3</v>
      </c>
      <c r="P52" s="8">
        <f>ABS(Analytic!P81-'Darcy-2D'!P78)</f>
        <v>2.9121849929842902E-3</v>
      </c>
      <c r="Q52" s="8">
        <f>ABS(Analytic!Q81-'Darcy-2D'!Q78)</f>
        <v>2.9661546842301156E-3</v>
      </c>
      <c r="R52" s="8">
        <f>ABS(Analytic!R81-'Darcy-2D'!R78)</f>
        <v>3.447211172062925E-3</v>
      </c>
      <c r="S52" s="8">
        <f>ABS(Analytic!S81-'Darcy-2D'!S78)</f>
        <v>2.7284738678274856E-3</v>
      </c>
      <c r="T52" s="8">
        <f>ABS(Analytic!T81-'Darcy-2D'!T78)</f>
        <v>3.0918139900260044E-3</v>
      </c>
      <c r="U52" s="8">
        <f>ABS(Analytic!U81-'Darcy-2D'!U78)</f>
        <v>2.7261167345291604E-3</v>
      </c>
      <c r="V52" s="8"/>
    </row>
    <row r="53" spans="1:22" x14ac:dyDescent="0.25">
      <c r="A53" s="6">
        <v>0.125</v>
      </c>
      <c r="B53" s="8">
        <f>ABS(Analytic!B82-'Darcy-2D'!B79)</f>
        <v>8.0449642953395184E-5</v>
      </c>
      <c r="C53" s="8">
        <f>ABS(Analytic!C82-'Darcy-2D'!C79)</f>
        <v>1.7787771633892557E-4</v>
      </c>
      <c r="D53" s="8">
        <f>ABS(Analytic!D82-'Darcy-2D'!D79)</f>
        <v>3.8170758042266328E-4</v>
      </c>
      <c r="E53" s="8">
        <f>ABS(Analytic!E82-'Darcy-2D'!E79)</f>
        <v>5.5227815715341855E-4</v>
      </c>
      <c r="F53" s="8">
        <f>ABS(Analytic!F82-'Darcy-2D'!F79)</f>
        <v>6.9410355845922478E-4</v>
      </c>
      <c r="G53" s="8">
        <f>ABS(Analytic!G82-'Darcy-2D'!G79)</f>
        <v>8.8967992271105079E-4</v>
      </c>
      <c r="H53" s="8">
        <f>ABS(Analytic!H82-'Darcy-2D'!H79)</f>
        <v>1.2934279993184195E-3</v>
      </c>
      <c r="I53" s="8">
        <f>ABS(Analytic!I82-'Darcy-2D'!I79)</f>
        <v>1.4258088274299308E-3</v>
      </c>
      <c r="J53" s="8">
        <f>ABS(Analytic!J82-'Darcy-2D'!J79)</f>
        <v>8.6764878754541641E-4</v>
      </c>
      <c r="K53" s="8">
        <f>ABS(Analytic!K82-'Darcy-2D'!K79)</f>
        <v>1.4547090139722663E-3</v>
      </c>
      <c r="L53" s="8">
        <f>ABS(Analytic!L82-'Darcy-2D'!L79)</f>
        <v>1.9725326495172446E-3</v>
      </c>
      <c r="M53" s="8">
        <f>ABS(Analytic!M82-'Darcy-2D'!M79)</f>
        <v>1.1516017107888743E-3</v>
      </c>
      <c r="N53" s="8">
        <f>ABS(Analytic!N82-'Darcy-2D'!N79)</f>
        <v>1.6628334236554743E-3</v>
      </c>
      <c r="O53" s="8">
        <f>ABS(Analytic!O82-'Darcy-2D'!O79)</f>
        <v>2.1134437954468677E-3</v>
      </c>
      <c r="P53" s="8">
        <f>ABS(Analytic!P82-'Darcy-2D'!P79)</f>
        <v>2.0432039263464929E-3</v>
      </c>
      <c r="Q53" s="8">
        <f>ABS(Analytic!Q82-'Darcy-2D'!Q79)</f>
        <v>1.921112141069603E-3</v>
      </c>
      <c r="R53" s="8">
        <f>ABS(Analytic!R82-'Darcy-2D'!R79)</f>
        <v>2.1425024582315544E-3</v>
      </c>
      <c r="S53" s="8">
        <f>ABS(Analytic!S82-'Darcy-2D'!S79)</f>
        <v>2.0266072246615252E-3</v>
      </c>
      <c r="T53" s="8">
        <f>ABS(Analytic!T82-'Darcy-2D'!T79)</f>
        <v>1.8145889418299532E-3</v>
      </c>
      <c r="U53" s="8">
        <f>ABS(Analytic!U82-'Darcy-2D'!U79)</f>
        <v>1.6680534188315832E-3</v>
      </c>
      <c r="V53" s="8"/>
    </row>
    <row r="54" spans="1:22" x14ac:dyDescent="0.25">
      <c r="A54" s="6">
        <v>0.17499999999999999</v>
      </c>
      <c r="B54" s="8">
        <f>ABS(Analytic!B83-'Darcy-2D'!B80)</f>
        <v>5.1175343645473714E-5</v>
      </c>
      <c r="C54" s="8">
        <f>ABS(Analytic!C83-'Darcy-2D'!C80)</f>
        <v>1.156347805467417E-4</v>
      </c>
      <c r="D54" s="8">
        <f>ABS(Analytic!D83-'Darcy-2D'!D80)</f>
        <v>2.6369471882176088E-4</v>
      </c>
      <c r="E54" s="8">
        <f>ABS(Analytic!E83-'Darcy-2D'!E80)</f>
        <v>4.0868647300090766E-4</v>
      </c>
      <c r="F54" s="8">
        <f>ABS(Analytic!F83-'Darcy-2D'!F80)</f>
        <v>5.1039654241591403E-4</v>
      </c>
      <c r="G54" s="8">
        <f>ABS(Analytic!G83-'Darcy-2D'!G80)</f>
        <v>6.0976574152238339E-4</v>
      </c>
      <c r="H54" s="8">
        <f>ABS(Analytic!H83-'Darcy-2D'!H80)</f>
        <v>7.237045201393677E-4</v>
      </c>
      <c r="I54" s="8">
        <f>ABS(Analytic!I83-'Darcy-2D'!I80)</f>
        <v>1.2400564388737045E-3</v>
      </c>
      <c r="J54" s="8">
        <f>ABS(Analytic!J83-'Darcy-2D'!J80)</f>
        <v>1.2127408515854032E-3</v>
      </c>
      <c r="K54" s="8">
        <f>ABS(Analytic!K83-'Darcy-2D'!K80)</f>
        <v>1.1571047418685865E-3</v>
      </c>
      <c r="L54" s="8">
        <f>ABS(Analytic!L83-'Darcy-2D'!L80)</f>
        <v>7.4551237101738721E-4</v>
      </c>
      <c r="M54" s="8">
        <f>ABS(Analytic!M83-'Darcy-2D'!M80)</f>
        <v>1.6031999287757781E-3</v>
      </c>
      <c r="N54" s="8">
        <f>ABS(Analytic!N83-'Darcy-2D'!N80)</f>
        <v>1.3044207443115852E-3</v>
      </c>
      <c r="O54" s="8">
        <f>ABS(Analytic!O83-'Darcy-2D'!O80)</f>
        <v>1.3689048234859502E-3</v>
      </c>
      <c r="P54" s="8">
        <f>ABS(Analytic!P83-'Darcy-2D'!P80)</f>
        <v>1.2586545405381955E-3</v>
      </c>
      <c r="Q54" s="8">
        <f>ABS(Analytic!Q83-'Darcy-2D'!Q80)</f>
        <v>1.3750962398177968E-3</v>
      </c>
      <c r="R54" s="8">
        <f>ABS(Analytic!R83-'Darcy-2D'!R80)</f>
        <v>1.0566053088840732E-3</v>
      </c>
      <c r="S54" s="8">
        <f>ABS(Analytic!S83-'Darcy-2D'!S80)</f>
        <v>1.5764199817200897E-3</v>
      </c>
      <c r="T54" s="8">
        <f>ABS(Analytic!T83-'Darcy-2D'!T80)</f>
        <v>1.1409567341591487E-3</v>
      </c>
      <c r="U54" s="8">
        <f>ABS(Analytic!U83-'Darcy-2D'!U80)</f>
        <v>1.8885376576707191E-3</v>
      </c>
      <c r="V54" s="8"/>
    </row>
    <row r="55" spans="1:22" x14ac:dyDescent="0.25">
      <c r="A55" s="6">
        <v>0.22500000000000001</v>
      </c>
      <c r="B55" s="8">
        <f>ABS(Analytic!B84-'Darcy-2D'!B81)</f>
        <v>2.8915653811613373E-5</v>
      </c>
      <c r="C55" s="8">
        <f>ABS(Analytic!C84-'Darcy-2D'!C81)</f>
        <v>1.4536671768689002E-4</v>
      </c>
      <c r="D55" s="8">
        <f>ABS(Analytic!D84-'Darcy-2D'!D81)</f>
        <v>1.3534273361726079E-4</v>
      </c>
      <c r="E55" s="8">
        <f>ABS(Analytic!E84-'Darcy-2D'!E81)</f>
        <v>2.0676033914074354E-4</v>
      </c>
      <c r="F55" s="8">
        <f>ABS(Analytic!F84-'Darcy-2D'!F81)</f>
        <v>2.9593645875325425E-4</v>
      </c>
      <c r="G55" s="8">
        <f>ABS(Analytic!G84-'Darcy-2D'!G81)</f>
        <v>3.230486652177067E-4</v>
      </c>
      <c r="H55" s="8">
        <f>ABS(Analytic!H84-'Darcy-2D'!H81)</f>
        <v>3.8769504534585941E-4</v>
      </c>
      <c r="I55" s="8">
        <f>ABS(Analytic!I84-'Darcy-2D'!I81)</f>
        <v>4.6458094515167137E-4</v>
      </c>
      <c r="J55" s="8">
        <f>ABS(Analytic!J84-'Darcy-2D'!J81)</f>
        <v>4.9935918703214455E-4</v>
      </c>
      <c r="K55" s="8">
        <f>ABS(Analytic!K84-'Darcy-2D'!K81)</f>
        <v>2.0464940541553567E-4</v>
      </c>
      <c r="L55" s="8">
        <f>ABS(Analytic!L84-'Darcy-2D'!L81)</f>
        <v>3.562610429979074E-4</v>
      </c>
      <c r="M55" s="8">
        <f>ABS(Analytic!M84-'Darcy-2D'!M81)</f>
        <v>5.8964329405331029E-4</v>
      </c>
      <c r="N55" s="8">
        <f>ABS(Analytic!N84-'Darcy-2D'!N81)</f>
        <v>3.9658388209562467E-4</v>
      </c>
      <c r="O55" s="8">
        <f>ABS(Analytic!O84-'Darcy-2D'!O81)</f>
        <v>1.2221770250289143E-3</v>
      </c>
      <c r="P55" s="8">
        <f>ABS(Analytic!P84-'Darcy-2D'!P81)</f>
        <v>4.6207928128194631E-4</v>
      </c>
      <c r="Q55" s="8">
        <f>ABS(Analytic!Q84-'Darcy-2D'!Q81)</f>
        <v>4.60070195558826E-4</v>
      </c>
      <c r="R55" s="8">
        <f>ABS(Analytic!R84-'Darcy-2D'!R81)</f>
        <v>5.0593278362787153E-4</v>
      </c>
      <c r="S55" s="8">
        <f>ABS(Analytic!S84-'Darcy-2D'!S81)</f>
        <v>8.3366692366437789E-4</v>
      </c>
      <c r="T55" s="8">
        <f>ABS(Analytic!T84-'Darcy-2D'!T81)</f>
        <v>6.2004666919146523E-4</v>
      </c>
      <c r="U55" s="8">
        <f>ABS(Analytic!U84-'Darcy-2D'!U81)</f>
        <v>9.8353037825504863E-4</v>
      </c>
      <c r="V55" s="8"/>
    </row>
    <row r="56" spans="1:22" x14ac:dyDescent="0.25">
      <c r="A56" s="6">
        <v>0.27500000000000002</v>
      </c>
      <c r="B56" s="8">
        <f>ABS(Analytic!B85-'Darcy-2D'!B82)</f>
        <v>1.8280005594277504E-5</v>
      </c>
      <c r="C56" s="8">
        <f>ABS(Analytic!C85-'Darcy-2D'!C82)</f>
        <v>2.9332072371213158E-5</v>
      </c>
      <c r="D56" s="8">
        <f>ABS(Analytic!D85-'Darcy-2D'!D82)</f>
        <v>6.185970448624456E-5</v>
      </c>
      <c r="E56" s="8">
        <f>ABS(Analytic!E85-'Darcy-2D'!E82)</f>
        <v>1.0685694177997584E-4</v>
      </c>
      <c r="F56" s="8">
        <f>ABS(Analytic!F85-'Darcy-2D'!F82)</f>
        <v>1.9537641277705964E-4</v>
      </c>
      <c r="G56" s="8">
        <f>ABS(Analytic!G85-'Darcy-2D'!G82)</f>
        <v>1.4463868538394653E-4</v>
      </c>
      <c r="H56" s="8">
        <f>ABS(Analytic!H85-'Darcy-2D'!H82)</f>
        <v>2.5422689684240218E-4</v>
      </c>
      <c r="I56" s="8">
        <f>ABS(Analytic!I85-'Darcy-2D'!I82)</f>
        <v>3.0239012430499645E-4</v>
      </c>
      <c r="J56" s="8">
        <f>ABS(Analytic!J85-'Darcy-2D'!J82)</f>
        <v>2.4247828698908958E-4</v>
      </c>
      <c r="K56" s="8">
        <f>ABS(Analytic!K85-'Darcy-2D'!K82)</f>
        <v>2.9953055991605027E-4</v>
      </c>
      <c r="L56" s="8">
        <f>ABS(Analytic!L85-'Darcy-2D'!L82)</f>
        <v>3.6703833280427034E-4</v>
      </c>
      <c r="M56" s="8">
        <f>ABS(Analytic!M85-'Darcy-2D'!M82)</f>
        <v>2.0390267154923869E-4</v>
      </c>
      <c r="N56" s="8">
        <f>ABS(Analytic!N85-'Darcy-2D'!N82)</f>
        <v>3.3160504055218532E-4</v>
      </c>
      <c r="O56" s="8">
        <f>ABS(Analytic!O85-'Darcy-2D'!O82)</f>
        <v>3.3160872933479801E-4</v>
      </c>
      <c r="P56" s="8">
        <f>ABS(Analytic!P85-'Darcy-2D'!P82)</f>
        <v>5.4300700451026529E-4</v>
      </c>
      <c r="Q56" s="8">
        <f>ABS(Analytic!Q85-'Darcy-2D'!Q82)</f>
        <v>2.6043248703544464E-4</v>
      </c>
      <c r="R56" s="8">
        <f>ABS(Analytic!R85-'Darcy-2D'!R82)</f>
        <v>7.3224064412502621E-4</v>
      </c>
      <c r="S56" s="8">
        <f>ABS(Analytic!S85-'Darcy-2D'!S82)</f>
        <v>1.5897859521296631E-4</v>
      </c>
      <c r="T56" s="8">
        <f>ABS(Analytic!T85-'Darcy-2D'!T82)</f>
        <v>6.9214867226885524E-4</v>
      </c>
      <c r="U56" s="8">
        <f>ABS(Analytic!U85-'Darcy-2D'!U82)</f>
        <v>4.332743575443665E-4</v>
      </c>
      <c r="V56" s="8"/>
    </row>
    <row r="57" spans="1:22" x14ac:dyDescent="0.25">
      <c r="A57" s="6">
        <v>0.32500000000000001</v>
      </c>
      <c r="B57" s="8">
        <f>ABS(Analytic!B86-'Darcy-2D'!B83)</f>
        <v>6.3363095108501244E-6</v>
      </c>
      <c r="C57" s="8">
        <f>ABS(Analytic!C86-'Darcy-2D'!C83)</f>
        <v>1.7396280301229528E-5</v>
      </c>
      <c r="D57" s="8">
        <f>ABS(Analytic!D86-'Darcy-2D'!D83)</f>
        <v>2.1901955800956996E-5</v>
      </c>
      <c r="E57" s="8">
        <f>ABS(Analytic!E86-'Darcy-2D'!E83)</f>
        <v>9.7732190321164758E-6</v>
      </c>
      <c r="F57" s="8">
        <f>ABS(Analytic!F86-'Darcy-2D'!F83)</f>
        <v>2.24010441530198E-5</v>
      </c>
      <c r="G57" s="8">
        <f>ABS(Analytic!G86-'Darcy-2D'!G83)</f>
        <v>8.9309641070955958E-5</v>
      </c>
      <c r="H57" s="8">
        <f>ABS(Analytic!H86-'Darcy-2D'!H83)</f>
        <v>2.489176260456194E-5</v>
      </c>
      <c r="I57" s="8">
        <f>ABS(Analytic!I86-'Darcy-2D'!I83)</f>
        <v>1.2523730210833861E-4</v>
      </c>
      <c r="J57" s="8">
        <f>ABS(Analytic!J86-'Darcy-2D'!J83)</f>
        <v>6.5074734314829463E-5</v>
      </c>
      <c r="K57" s="8">
        <f>ABS(Analytic!K86-'Darcy-2D'!K83)</f>
        <v>9.4844256424031492E-5</v>
      </c>
      <c r="L57" s="8">
        <f>ABS(Analytic!L86-'Darcy-2D'!L83)</f>
        <v>1.379206745005801E-4</v>
      </c>
      <c r="M57" s="8">
        <f>ABS(Analytic!M86-'Darcy-2D'!M83)</f>
        <v>8.8003157009408639E-5</v>
      </c>
      <c r="N57" s="8">
        <f>ABS(Analytic!N86-'Darcy-2D'!N83)</f>
        <v>1.066879485220884E-4</v>
      </c>
      <c r="O57" s="8">
        <f>ABS(Analytic!O86-'Darcy-2D'!O83)</f>
        <v>5.2123900862754979E-4</v>
      </c>
      <c r="P57" s="8">
        <f>ABS(Analytic!P86-'Darcy-2D'!P83)</f>
        <v>5.2257032079450205E-4</v>
      </c>
      <c r="Q57" s="8">
        <f>ABS(Analytic!Q86-'Darcy-2D'!Q83)</f>
        <v>3.6547689076238399E-5</v>
      </c>
      <c r="R57" s="8">
        <f>ABS(Analytic!R86-'Darcy-2D'!R83)</f>
        <v>5.6953433619444382E-5</v>
      </c>
      <c r="S57" s="8">
        <f>ABS(Analytic!S86-'Darcy-2D'!S83)</f>
        <v>2.4873465687580421E-5</v>
      </c>
      <c r="T57" s="8">
        <f>ABS(Analytic!T86-'Darcy-2D'!T83)</f>
        <v>1.5205191374390026E-4</v>
      </c>
      <c r="U57" s="8">
        <f>ABS(Analytic!U86-'Darcy-2D'!U83)</f>
        <v>2.3748315765392825E-4</v>
      </c>
      <c r="V57" s="8"/>
    </row>
    <row r="58" spans="1:22" x14ac:dyDescent="0.25">
      <c r="A58" s="6">
        <v>0.375</v>
      </c>
      <c r="B58" s="8">
        <f>ABS(Analytic!B87-'Darcy-2D'!B84)</f>
        <v>2.0220877702190054E-6</v>
      </c>
      <c r="C58" s="8">
        <f>ABS(Analytic!C87-'Darcy-2D'!C84)</f>
        <v>3.6900547483204038E-5</v>
      </c>
      <c r="D58" s="8">
        <f>ABS(Analytic!D87-'Darcy-2D'!D84)</f>
        <v>6.5756395882549112E-5</v>
      </c>
      <c r="E58" s="8">
        <f>ABS(Analytic!E87-'Darcy-2D'!E84)</f>
        <v>6.1472549826580014E-6</v>
      </c>
      <c r="F58" s="8">
        <f>ABS(Analytic!F87-'Darcy-2D'!F84)</f>
        <v>7.0419713386060678E-6</v>
      </c>
      <c r="G58" s="8">
        <f>ABS(Analytic!G87-'Darcy-2D'!G84)</f>
        <v>7.1268491894760366E-5</v>
      </c>
      <c r="H58" s="8">
        <f>ABS(Analytic!H87-'Darcy-2D'!H84)</f>
        <v>8.4197478023018135E-7</v>
      </c>
      <c r="I58" s="8">
        <f>ABS(Analytic!I87-'Darcy-2D'!I84)</f>
        <v>5.0430202307660821E-5</v>
      </c>
      <c r="J58" s="8">
        <f>ABS(Analytic!J87-'Darcy-2D'!J84)</f>
        <v>1.7240432656606686E-5</v>
      </c>
      <c r="K58" s="8">
        <f>ABS(Analytic!K87-'Darcy-2D'!K84)</f>
        <v>1.2610459113937544E-5</v>
      </c>
      <c r="L58" s="8">
        <f>ABS(Analytic!L87-'Darcy-2D'!L84)</f>
        <v>7.2814207515148333E-5</v>
      </c>
      <c r="M58" s="8">
        <f>ABS(Analytic!M87-'Darcy-2D'!M84)</f>
        <v>5.9620278882621669E-5</v>
      </c>
      <c r="N58" s="8">
        <f>ABS(Analytic!N87-'Darcy-2D'!N84)</f>
        <v>6.2377258473134134E-5</v>
      </c>
      <c r="O58" s="8">
        <f>ABS(Analytic!O87-'Darcy-2D'!O84)</f>
        <v>9.9928985051733754E-5</v>
      </c>
      <c r="P58" s="8">
        <f>ABS(Analytic!P87-'Darcy-2D'!P84)</f>
        <v>1.2234797212040682E-4</v>
      </c>
      <c r="Q58" s="8">
        <f>ABS(Analytic!Q87-'Darcy-2D'!Q84)</f>
        <v>1.1247629398114523E-4</v>
      </c>
      <c r="R58" s="8">
        <f>ABS(Analytic!R87-'Darcy-2D'!R84)</f>
        <v>8.7264436559597591E-5</v>
      </c>
      <c r="S58" s="8">
        <f>ABS(Analytic!S87-'Darcy-2D'!S84)</f>
        <v>9.8899858531287244E-5</v>
      </c>
      <c r="T58" s="8">
        <f>ABS(Analytic!T87-'Darcy-2D'!T84)</f>
        <v>3.5718304789655875E-5</v>
      </c>
      <c r="U58" s="8">
        <f>ABS(Analytic!U87-'Darcy-2D'!U84)</f>
        <v>1.2289225371175938E-4</v>
      </c>
      <c r="V58" s="8"/>
    </row>
    <row r="59" spans="1:22" x14ac:dyDescent="0.25">
      <c r="A59" s="6">
        <v>0.42499999999999999</v>
      </c>
      <c r="B59" s="8">
        <f>ABS(Analytic!B88-'Darcy-2D'!B85)</f>
        <v>9.504954880105998E-6</v>
      </c>
      <c r="C59" s="8">
        <f>ABS(Analytic!C88-'Darcy-2D'!C85)</f>
        <v>3.2657463456375879E-5</v>
      </c>
      <c r="D59" s="8">
        <f>ABS(Analytic!D88-'Darcy-2D'!D85)</f>
        <v>1.9506947813691111E-5</v>
      </c>
      <c r="E59" s="8">
        <f>ABS(Analytic!E88-'Darcy-2D'!E85)</f>
        <v>5.3407498002894238E-5</v>
      </c>
      <c r="F59" s="8">
        <f>ABS(Analytic!F88-'Darcy-2D'!F85)</f>
        <v>6.4020024418964816E-5</v>
      </c>
      <c r="G59" s="8">
        <f>ABS(Analytic!G88-'Darcy-2D'!G85)</f>
        <v>1.5978048141485068E-4</v>
      </c>
      <c r="H59" s="8">
        <f>ABS(Analytic!H88-'Darcy-2D'!H85)</f>
        <v>1.6031398985077994E-4</v>
      </c>
      <c r="I59" s="8">
        <f>ABS(Analytic!I88-'Darcy-2D'!I85)</f>
        <v>1.9877997471229314E-4</v>
      </c>
      <c r="J59" s="8">
        <f>ABS(Analytic!J88-'Darcy-2D'!J85)</f>
        <v>1.2413385924137099E-4</v>
      </c>
      <c r="K59" s="8">
        <f>ABS(Analytic!K88-'Darcy-2D'!K85)</f>
        <v>2.0329137148655807E-4</v>
      </c>
      <c r="L59" s="8">
        <f>ABS(Analytic!L88-'Darcy-2D'!L85)</f>
        <v>2.2318211960170586E-4</v>
      </c>
      <c r="M59" s="8">
        <f>ABS(Analytic!M88-'Darcy-2D'!M85)</f>
        <v>1.9267977491743693E-4</v>
      </c>
      <c r="N59" s="8">
        <f>ABS(Analytic!N88-'Darcy-2D'!N85)</f>
        <v>2.4439696256750576E-4</v>
      </c>
      <c r="O59" s="8">
        <f>ABS(Analytic!O88-'Darcy-2D'!O85)</f>
        <v>2.3633379356924333E-4</v>
      </c>
      <c r="P59" s="8">
        <f>ABS(Analytic!P88-'Darcy-2D'!P85)</f>
        <v>2.5336987461344052E-4</v>
      </c>
      <c r="Q59" s="8">
        <f>ABS(Analytic!Q88-'Darcy-2D'!Q85)</f>
        <v>2.0859059682287739E-4</v>
      </c>
      <c r="R59" s="8">
        <f>ABS(Analytic!R88-'Darcy-2D'!R85)</f>
        <v>2.4443952647168476E-4</v>
      </c>
      <c r="S59" s="8">
        <f>ABS(Analytic!S88-'Darcy-2D'!S85)</f>
        <v>2.3368979279281277E-4</v>
      </c>
      <c r="T59" s="8">
        <f>ABS(Analytic!T88-'Darcy-2D'!T85)</f>
        <v>2.8022848394237965E-4</v>
      </c>
      <c r="U59" s="8">
        <f>ABS(Analytic!U88-'Darcy-2D'!U85)</f>
        <v>2.1964921506290036E-4</v>
      </c>
      <c r="V59" s="8"/>
    </row>
    <row r="60" spans="1:22" x14ac:dyDescent="0.25">
      <c r="A60" s="6">
        <v>0.47499999999999998</v>
      </c>
      <c r="B60" s="8">
        <f>ABS(Analytic!B89-'Darcy-2D'!B86)</f>
        <v>1.2536208337035615E-5</v>
      </c>
      <c r="C60" s="8">
        <f>ABS(Analytic!C89-'Darcy-2D'!C86)</f>
        <v>4.9969758146167775E-5</v>
      </c>
      <c r="D60" s="8">
        <f>ABS(Analytic!D89-'Darcy-2D'!D86)</f>
        <v>7.5581910045613432E-5</v>
      </c>
      <c r="E60" s="8">
        <f>ABS(Analytic!E89-'Darcy-2D'!E86)</f>
        <v>1.0846898875732647E-4</v>
      </c>
      <c r="F60" s="8">
        <f>ABS(Analytic!F89-'Darcy-2D'!F86)</f>
        <v>1.1316961261531588E-4</v>
      </c>
      <c r="G60" s="8">
        <f>ABS(Analytic!G89-'Darcy-2D'!G86)</f>
        <v>1.5179457786124173E-4</v>
      </c>
      <c r="H60" s="8">
        <f>ABS(Analytic!H89-'Darcy-2D'!H86)</f>
        <v>1.9611005794489822E-4</v>
      </c>
      <c r="I60" s="8">
        <f>ABS(Analytic!I89-'Darcy-2D'!I86)</f>
        <v>2.2956127421436268E-4</v>
      </c>
      <c r="J60" s="8">
        <f>ABS(Analytic!J89-'Darcy-2D'!J86)</f>
        <v>2.4922416139072645E-4</v>
      </c>
      <c r="K60" s="8">
        <f>ABS(Analytic!K89-'Darcy-2D'!K86)</f>
        <v>2.6767299516339271E-4</v>
      </c>
      <c r="L60" s="8">
        <f>ABS(Analytic!L89-'Darcy-2D'!L86)</f>
        <v>3.1475246735956919E-4</v>
      </c>
      <c r="M60" s="8">
        <f>ABS(Analytic!M89-'Darcy-2D'!M86)</f>
        <v>3.3924328325407593E-4</v>
      </c>
      <c r="N60" s="8">
        <f>ABS(Analytic!N89-'Darcy-2D'!N86)</f>
        <v>3.1041101206086275E-4</v>
      </c>
      <c r="O60" s="8">
        <f>ABS(Analytic!O89-'Darcy-2D'!O86)</f>
        <v>3.1942864142564531E-4</v>
      </c>
      <c r="P60" s="8">
        <f>ABS(Analytic!P89-'Darcy-2D'!P86)</f>
        <v>3.8066406539905007E-4</v>
      </c>
      <c r="Q60" s="8">
        <f>ABS(Analytic!Q89-'Darcy-2D'!Q86)</f>
        <v>3.3282456809879957E-4</v>
      </c>
      <c r="R60" s="8">
        <f>ABS(Analytic!R89-'Darcy-2D'!R86)</f>
        <v>3.3995124693808609E-4</v>
      </c>
      <c r="S60" s="8">
        <f>ABS(Analytic!S89-'Darcy-2D'!S86)</f>
        <v>3.9225724447145005E-4</v>
      </c>
      <c r="T60" s="8">
        <f>ABS(Analytic!T89-'Darcy-2D'!T86)</f>
        <v>4.0680462087849811E-4</v>
      </c>
      <c r="U60" s="8">
        <f>ABS(Analytic!U89-'Darcy-2D'!U86)</f>
        <v>4.2801569394224082E-4</v>
      </c>
      <c r="V60" s="8"/>
    </row>
    <row r="61" spans="1:22" x14ac:dyDescent="0.25">
      <c r="A61" s="6">
        <v>0.52500000000000002</v>
      </c>
      <c r="B61" s="8">
        <f>ABS(Analytic!B90-'Darcy-2D'!B87)</f>
        <v>1.795127238055777E-5</v>
      </c>
      <c r="C61" s="8">
        <f>ABS(Analytic!C90-'Darcy-2D'!C87)</f>
        <v>6.0041401511806702E-5</v>
      </c>
      <c r="D61" s="8">
        <f>ABS(Analytic!D90-'Darcy-2D'!D87)</f>
        <v>7.1642588443610045E-5</v>
      </c>
      <c r="E61" s="8">
        <f>ABS(Analytic!E90-'Darcy-2D'!E87)</f>
        <v>8.8917374063218757E-5</v>
      </c>
      <c r="F61" s="8">
        <f>ABS(Analytic!F90-'Darcy-2D'!F87)</f>
        <v>1.4274062568619961E-4</v>
      </c>
      <c r="G61" s="8">
        <f>ABS(Analytic!G90-'Darcy-2D'!G87)</f>
        <v>2.4054374296889058E-4</v>
      </c>
      <c r="H61" s="8">
        <f>ABS(Analytic!H90-'Darcy-2D'!H87)</f>
        <v>1.981184406179004E-4</v>
      </c>
      <c r="I61" s="8">
        <f>ABS(Analytic!I90-'Darcy-2D'!I87)</f>
        <v>2.4136898697885156E-4</v>
      </c>
      <c r="J61" s="8">
        <f>ABS(Analytic!J90-'Darcy-2D'!J87)</f>
        <v>3.0800209536679946E-4</v>
      </c>
      <c r="K61" s="8">
        <f>ABS(Analytic!K90-'Darcy-2D'!K87)</f>
        <v>3.4914404940084021E-4</v>
      </c>
      <c r="L61" s="8">
        <f>ABS(Analytic!L90-'Darcy-2D'!L87)</f>
        <v>3.3087509222462508E-4</v>
      </c>
      <c r="M61" s="8">
        <f>ABS(Analytic!M90-'Darcy-2D'!M87)</f>
        <v>4.356716195926813E-4</v>
      </c>
      <c r="N61" s="8">
        <f>ABS(Analytic!N90-'Darcy-2D'!N87)</f>
        <v>3.6374728522581279E-4</v>
      </c>
      <c r="O61" s="8">
        <f>ABS(Analytic!O90-'Darcy-2D'!O87)</f>
        <v>4.3428475007023515E-4</v>
      </c>
      <c r="P61" s="8">
        <f>ABS(Analytic!P90-'Darcy-2D'!P87)</f>
        <v>4.865504813220678E-4</v>
      </c>
      <c r="Q61" s="8">
        <f>ABS(Analytic!Q90-'Darcy-2D'!Q87)</f>
        <v>4.8088572810534025E-4</v>
      </c>
      <c r="R61" s="8">
        <f>ABS(Analytic!R90-'Darcy-2D'!R87)</f>
        <v>4.9956756411284609E-4</v>
      </c>
      <c r="S61" s="8">
        <f>ABS(Analytic!S90-'Darcy-2D'!S87)</f>
        <v>4.4753468859326517E-4</v>
      </c>
      <c r="T61" s="8">
        <f>ABS(Analytic!T90-'Darcy-2D'!T87)</f>
        <v>4.5297351088247062E-4</v>
      </c>
      <c r="U61" s="8">
        <f>ABS(Analytic!U90-'Darcy-2D'!U87)</f>
        <v>4.6776090506917001E-4</v>
      </c>
      <c r="V61" s="8"/>
    </row>
    <row r="62" spans="1:22" x14ac:dyDescent="0.25">
      <c r="A62" s="6">
        <v>0.57499999999999996</v>
      </c>
      <c r="B62" s="8">
        <f>ABS(Analytic!B91-'Darcy-2D'!B88)</f>
        <v>2.0199108979695318E-5</v>
      </c>
      <c r="C62" s="8">
        <f>ABS(Analytic!C91-'Darcy-2D'!C88)</f>
        <v>6.6808383383770709E-5</v>
      </c>
      <c r="D62" s="8">
        <f>ABS(Analytic!D91-'Darcy-2D'!D88)</f>
        <v>1.3287568044824394E-4</v>
      </c>
      <c r="E62" s="8">
        <f>ABS(Analytic!E91-'Darcy-2D'!E88)</f>
        <v>1.3411744087288291E-4</v>
      </c>
      <c r="F62" s="8">
        <f>ABS(Analytic!F91-'Darcy-2D'!F88)</f>
        <v>2.1034897586774681E-4</v>
      </c>
      <c r="G62" s="8">
        <f>ABS(Analytic!G91-'Darcy-2D'!G88)</f>
        <v>2.070885922798027E-4</v>
      </c>
      <c r="H62" s="8">
        <f>ABS(Analytic!H91-'Darcy-2D'!H88)</f>
        <v>2.7712655685480092E-4</v>
      </c>
      <c r="I62" s="8">
        <f>ABS(Analytic!I91-'Darcy-2D'!I88)</f>
        <v>2.8204922644869956E-4</v>
      </c>
      <c r="J62" s="8">
        <f>ABS(Analytic!J91-'Darcy-2D'!J88)</f>
        <v>3.9370894741802553E-4</v>
      </c>
      <c r="K62" s="8">
        <f>ABS(Analytic!K91-'Darcy-2D'!K88)</f>
        <v>3.9563066177128459E-4</v>
      </c>
      <c r="L62" s="8">
        <f>ABS(Analytic!L91-'Darcy-2D'!L88)</f>
        <v>3.8434654788693789E-4</v>
      </c>
      <c r="M62" s="8">
        <f>ABS(Analytic!M91-'Darcy-2D'!M88)</f>
        <v>4.7065046729344306E-4</v>
      </c>
      <c r="N62" s="8">
        <f>ABS(Analytic!N91-'Darcy-2D'!N88)</f>
        <v>4.8076448343054023E-4</v>
      </c>
      <c r="O62" s="8">
        <f>ABS(Analytic!O91-'Darcy-2D'!O88)</f>
        <v>4.5741026041490329E-4</v>
      </c>
      <c r="P62" s="8">
        <f>ABS(Analytic!P91-'Darcy-2D'!P88)</f>
        <v>5.6077873628168629E-4</v>
      </c>
      <c r="Q62" s="8">
        <f>ABS(Analytic!Q91-'Darcy-2D'!Q88)</f>
        <v>5.6939209234208032E-4</v>
      </c>
      <c r="R62" s="8">
        <f>ABS(Analytic!R91-'Darcy-2D'!R88)</f>
        <v>5.8085270433172465E-4</v>
      </c>
      <c r="S62" s="8">
        <f>ABS(Analytic!S91-'Darcy-2D'!S88)</f>
        <v>5.1247445781443801E-4</v>
      </c>
      <c r="T62" s="8">
        <f>ABS(Analytic!T91-'Darcy-2D'!T88)</f>
        <v>6.0179253557390844E-4</v>
      </c>
      <c r="U62" s="8">
        <f>ABS(Analytic!U91-'Darcy-2D'!U88)</f>
        <v>6.0694853398335358E-4</v>
      </c>
      <c r="V62" s="8"/>
    </row>
    <row r="63" spans="1:22" x14ac:dyDescent="0.25">
      <c r="A63" s="6">
        <v>0.625</v>
      </c>
      <c r="B63" s="8">
        <f>ABS(Analytic!B92-'Darcy-2D'!B89)</f>
        <v>2.8979738803381477E-5</v>
      </c>
      <c r="C63" s="8">
        <f>ABS(Analytic!C92-'Darcy-2D'!C89)</f>
        <v>6.9865841843909371E-5</v>
      </c>
      <c r="D63" s="8">
        <f>ABS(Analytic!D92-'Darcy-2D'!D89)</f>
        <v>1.2025361747071417E-4</v>
      </c>
      <c r="E63" s="8">
        <f>ABS(Analytic!E92-'Darcy-2D'!E89)</f>
        <v>1.8887905157741192E-4</v>
      </c>
      <c r="F63" s="8">
        <f>ABS(Analytic!F92-'Darcy-2D'!F89)</f>
        <v>2.0806488834862469E-4</v>
      </c>
      <c r="G63" s="8">
        <f>ABS(Analytic!G92-'Darcy-2D'!G89)</f>
        <v>2.9512433625258905E-4</v>
      </c>
      <c r="H63" s="8">
        <f>ABS(Analytic!H92-'Darcy-2D'!H89)</f>
        <v>3.3373400616165672E-4</v>
      </c>
      <c r="I63" s="8">
        <f>ABS(Analytic!I92-'Darcy-2D'!I89)</f>
        <v>3.1526761698130734E-4</v>
      </c>
      <c r="J63" s="8">
        <f>ABS(Analytic!J92-'Darcy-2D'!J89)</f>
        <v>3.4008224604831216E-4</v>
      </c>
      <c r="K63" s="8">
        <f>ABS(Analytic!K92-'Darcy-2D'!K89)</f>
        <v>4.1874919413664724E-4</v>
      </c>
      <c r="L63" s="8">
        <f>ABS(Analytic!L92-'Darcy-2D'!L89)</f>
        <v>4.7322187638038082E-4</v>
      </c>
      <c r="M63" s="8">
        <f>ABS(Analytic!M92-'Darcy-2D'!M89)</f>
        <v>4.3793353867482843E-4</v>
      </c>
      <c r="N63" s="8">
        <f>ABS(Analytic!N92-'Darcy-2D'!N89)</f>
        <v>4.6081803177333569E-4</v>
      </c>
      <c r="O63" s="8">
        <f>ABS(Analytic!O92-'Darcy-2D'!O89)</f>
        <v>5.0424734966331153E-4</v>
      </c>
      <c r="P63" s="8">
        <f>ABS(Analytic!P92-'Darcy-2D'!P89)</f>
        <v>5.458801519902523E-4</v>
      </c>
      <c r="Q63" s="8">
        <f>ABS(Analytic!Q92-'Darcy-2D'!Q89)</f>
        <v>5.7941603910316442E-4</v>
      </c>
      <c r="R63" s="8">
        <f>ABS(Analytic!R92-'Darcy-2D'!R89)</f>
        <v>6.1525092936676185E-4</v>
      </c>
      <c r="S63" s="8">
        <f>ABS(Analytic!S92-'Darcy-2D'!S89)</f>
        <v>5.8102949812149918E-4</v>
      </c>
      <c r="T63" s="8">
        <f>ABS(Analytic!T92-'Darcy-2D'!T89)</f>
        <v>6.2209127232043526E-4</v>
      </c>
      <c r="U63" s="8">
        <f>ABS(Analytic!U92-'Darcy-2D'!U89)</f>
        <v>6.0180763052219977E-4</v>
      </c>
      <c r="V63" s="8"/>
    </row>
    <row r="64" spans="1:22" x14ac:dyDescent="0.25">
      <c r="A64" s="6">
        <v>0.67500000000000004</v>
      </c>
      <c r="B64" s="8">
        <f>ABS(Analytic!B93-'Darcy-2D'!B90)</f>
        <v>2.725884136362336E-5</v>
      </c>
      <c r="C64" s="8">
        <f>ABS(Analytic!C93-'Darcy-2D'!C90)</f>
        <v>7.8524104305165154E-5</v>
      </c>
      <c r="D64" s="8">
        <f>ABS(Analytic!D93-'Darcy-2D'!D90)</f>
        <v>1.2066869339254216E-4</v>
      </c>
      <c r="E64" s="8">
        <f>ABS(Analytic!E93-'Darcy-2D'!E90)</f>
        <v>1.8973018630460969E-4</v>
      </c>
      <c r="F64" s="8">
        <f>ABS(Analytic!F93-'Darcy-2D'!F90)</f>
        <v>2.4490948862557205E-4</v>
      </c>
      <c r="G64" s="8">
        <f>ABS(Analytic!G93-'Darcy-2D'!G90)</f>
        <v>2.8980882703469324E-4</v>
      </c>
      <c r="H64" s="8">
        <f>ABS(Analytic!H93-'Darcy-2D'!H90)</f>
        <v>3.3364260688725778E-4</v>
      </c>
      <c r="I64" s="8">
        <f>ABS(Analytic!I93-'Darcy-2D'!I90)</f>
        <v>3.924136688488733E-4</v>
      </c>
      <c r="J64" s="8">
        <f>ABS(Analytic!J93-'Darcy-2D'!J90)</f>
        <v>3.900476925673968E-4</v>
      </c>
      <c r="K64" s="8">
        <f>ABS(Analytic!K93-'Darcy-2D'!K90)</f>
        <v>4.5947875340890398E-4</v>
      </c>
      <c r="L64" s="8">
        <f>ABS(Analytic!L93-'Darcy-2D'!L90)</f>
        <v>4.4367933943806337E-4</v>
      </c>
      <c r="M64" s="8">
        <f>ABS(Analytic!M93-'Darcy-2D'!M90)</f>
        <v>4.9662847824599732E-4</v>
      </c>
      <c r="N64" s="8">
        <f>ABS(Analytic!N93-'Darcy-2D'!N90)</f>
        <v>4.8421200480264215E-4</v>
      </c>
      <c r="O64" s="8">
        <f>ABS(Analytic!O93-'Darcy-2D'!O90)</f>
        <v>5.850494198805789E-4</v>
      </c>
      <c r="P64" s="8">
        <f>ABS(Analytic!P93-'Darcy-2D'!P90)</f>
        <v>5.9124224119699864E-4</v>
      </c>
      <c r="Q64" s="8">
        <f>ABS(Analytic!Q93-'Darcy-2D'!Q90)</f>
        <v>6.0903923343624822E-4</v>
      </c>
      <c r="R64" s="8">
        <f>ABS(Analytic!R93-'Darcy-2D'!R90)</f>
        <v>6.5941441579120408E-4</v>
      </c>
      <c r="S64" s="8">
        <f>ABS(Analytic!S93-'Darcy-2D'!S90)</f>
        <v>6.7855428341345725E-4</v>
      </c>
      <c r="T64" s="8">
        <f>ABS(Analytic!T93-'Darcy-2D'!T90)</f>
        <v>6.1825123889147626E-4</v>
      </c>
      <c r="U64" s="8">
        <f>ABS(Analytic!U93-'Darcy-2D'!U90)</f>
        <v>6.4620080811861325E-4</v>
      </c>
      <c r="V64" s="8"/>
    </row>
    <row r="65" spans="1:22" x14ac:dyDescent="0.25">
      <c r="A65" s="6">
        <v>0.72499999999999998</v>
      </c>
      <c r="B65" s="8">
        <f>ABS(Analytic!B94-'Darcy-2D'!B91)</f>
        <v>2.9610345743133135E-5</v>
      </c>
      <c r="C65" s="8">
        <f>ABS(Analytic!C94-'Darcy-2D'!C91)</f>
        <v>7.6846678174008476E-5</v>
      </c>
      <c r="D65" s="8">
        <f>ABS(Analytic!D94-'Darcy-2D'!D91)</f>
        <v>1.2869704760017087E-4</v>
      </c>
      <c r="E65" s="8">
        <f>ABS(Analytic!E94-'Darcy-2D'!E91)</f>
        <v>1.5345769610940196E-4</v>
      </c>
      <c r="F65" s="8">
        <f>ABS(Analytic!F94-'Darcy-2D'!F91)</f>
        <v>2.322429759165634E-4</v>
      </c>
      <c r="G65" s="8">
        <f>ABS(Analytic!G94-'Darcy-2D'!G91)</f>
        <v>3.0008823886804037E-4</v>
      </c>
      <c r="H65" s="8">
        <f>ABS(Analytic!H94-'Darcy-2D'!H91)</f>
        <v>2.8702855167880847E-4</v>
      </c>
      <c r="I65" s="8">
        <f>ABS(Analytic!I94-'Darcy-2D'!I91)</f>
        <v>3.2914658626570503E-4</v>
      </c>
      <c r="J65" s="8">
        <f>ABS(Analytic!J94-'Darcy-2D'!J91)</f>
        <v>3.6958322458269244E-4</v>
      </c>
      <c r="K65" s="8">
        <f>ABS(Analytic!K94-'Darcy-2D'!K91)</f>
        <v>4.5950464724470175E-4</v>
      </c>
      <c r="L65" s="8">
        <f>ABS(Analytic!L94-'Darcy-2D'!L91)</f>
        <v>4.5901994351660313E-4</v>
      </c>
      <c r="M65" s="8">
        <f>ABS(Analytic!M94-'Darcy-2D'!M91)</f>
        <v>5.3804358529596641E-4</v>
      </c>
      <c r="N65" s="8">
        <f>ABS(Analytic!N94-'Darcy-2D'!N91)</f>
        <v>5.7709744765199744E-4</v>
      </c>
      <c r="O65" s="8">
        <f>ABS(Analytic!O94-'Darcy-2D'!O91)</f>
        <v>5.6804743119603929E-4</v>
      </c>
      <c r="P65" s="8">
        <f>ABS(Analytic!P94-'Darcy-2D'!P91)</f>
        <v>6.1477014476252201E-4</v>
      </c>
      <c r="Q65" s="8">
        <f>ABS(Analytic!Q94-'Darcy-2D'!Q91)</f>
        <v>6.3374553807993284E-4</v>
      </c>
      <c r="R65" s="8">
        <f>ABS(Analytic!R94-'Darcy-2D'!R91)</f>
        <v>6.5457183065370517E-4</v>
      </c>
      <c r="S65" s="8">
        <f>ABS(Analytic!S94-'Darcy-2D'!S91)</f>
        <v>6.2039956215442782E-4</v>
      </c>
      <c r="T65" s="8">
        <f>ABS(Analytic!T94-'Darcy-2D'!T91)</f>
        <v>6.8828208824445181E-4</v>
      </c>
      <c r="U65" s="8">
        <f>ABS(Analytic!U94-'Darcy-2D'!U91)</f>
        <v>6.2944036092205113E-4</v>
      </c>
      <c r="V65" s="8"/>
    </row>
    <row r="66" spans="1:22" x14ac:dyDescent="0.25">
      <c r="A66" s="6">
        <v>0.77500000000000002</v>
      </c>
      <c r="B66" s="8">
        <f>ABS(Analytic!B95-'Darcy-2D'!B92)</f>
        <v>3.0846032817133731E-5</v>
      </c>
      <c r="C66" s="8">
        <f>ABS(Analytic!C95-'Darcy-2D'!C92)</f>
        <v>7.9547506473542917E-5</v>
      </c>
      <c r="D66" s="8">
        <f>ABS(Analytic!D95-'Darcy-2D'!D92)</f>
        <v>1.2978886879314033E-4</v>
      </c>
      <c r="E66" s="8">
        <f>ABS(Analytic!E95-'Darcy-2D'!E92)</f>
        <v>1.7763243962469477E-4</v>
      </c>
      <c r="F66" s="8">
        <f>ABS(Analytic!F95-'Darcy-2D'!F92)</f>
        <v>2.7168310833768083E-4</v>
      </c>
      <c r="G66" s="8">
        <f>ABS(Analytic!G95-'Darcy-2D'!G92)</f>
        <v>2.4408338834869259E-4</v>
      </c>
      <c r="H66" s="8">
        <f>ABS(Analytic!H95-'Darcy-2D'!H92)</f>
        <v>3.3148666101903701E-4</v>
      </c>
      <c r="I66" s="8">
        <f>ABS(Analytic!I95-'Darcy-2D'!I92)</f>
        <v>3.8600260855170543E-4</v>
      </c>
      <c r="J66" s="8">
        <f>ABS(Analytic!J95-'Darcy-2D'!J92)</f>
        <v>4.661090069790208E-4</v>
      </c>
      <c r="K66" s="8">
        <f>ABS(Analytic!K95-'Darcy-2D'!K92)</f>
        <v>4.3752425773427306E-4</v>
      </c>
      <c r="L66" s="8">
        <f>ABS(Analytic!L95-'Darcy-2D'!L92)</f>
        <v>4.7403527836037407E-4</v>
      </c>
      <c r="M66" s="8">
        <f>ABS(Analytic!M95-'Darcy-2D'!M92)</f>
        <v>5.5827564813271113E-4</v>
      </c>
      <c r="N66" s="8">
        <f>ABS(Analytic!N95-'Darcy-2D'!N92)</f>
        <v>5.8244921107186709E-4</v>
      </c>
      <c r="O66" s="8">
        <f>ABS(Analytic!O95-'Darcy-2D'!O92)</f>
        <v>5.4899467509050837E-4</v>
      </c>
      <c r="P66" s="8">
        <f>ABS(Analytic!P95-'Darcy-2D'!P92)</f>
        <v>5.7118710980191834E-4</v>
      </c>
      <c r="Q66" s="8">
        <f>ABS(Analytic!Q95-'Darcy-2D'!Q92)</f>
        <v>6.7367263455492266E-4</v>
      </c>
      <c r="R66" s="8">
        <f>ABS(Analytic!R95-'Darcy-2D'!R92)</f>
        <v>6.9293300016509685E-4</v>
      </c>
      <c r="S66" s="8">
        <f>ABS(Analytic!S95-'Darcy-2D'!S92)</f>
        <v>6.7767720004369147E-4</v>
      </c>
      <c r="T66" s="8">
        <f>ABS(Analytic!T95-'Darcy-2D'!T92)</f>
        <v>6.8915769630906176E-4</v>
      </c>
      <c r="U66" s="8">
        <f>ABS(Analytic!U95-'Darcy-2D'!U92)</f>
        <v>7.0140931124218486E-4</v>
      </c>
      <c r="V66" s="8"/>
    </row>
    <row r="67" spans="1:22" x14ac:dyDescent="0.25">
      <c r="A67" s="6">
        <v>0.82499999999999996</v>
      </c>
      <c r="B67" s="8">
        <f>ABS(Analytic!B96-'Darcy-2D'!B93)</f>
        <v>2.4898266176397524E-5</v>
      </c>
      <c r="C67" s="8">
        <f>ABS(Analytic!C96-'Darcy-2D'!C93)</f>
        <v>7.8646048948312341E-5</v>
      </c>
      <c r="D67" s="8">
        <f>ABS(Analytic!D96-'Darcy-2D'!D93)</f>
        <v>1.3471644880751199E-4</v>
      </c>
      <c r="E67" s="8">
        <f>ABS(Analytic!E96-'Darcy-2D'!E93)</f>
        <v>1.828845391982914E-4</v>
      </c>
      <c r="F67" s="8">
        <f>ABS(Analytic!F96-'Darcy-2D'!F93)</f>
        <v>2.4525528696799082E-4</v>
      </c>
      <c r="G67" s="8">
        <f>ABS(Analytic!G96-'Darcy-2D'!G93)</f>
        <v>2.3717537442666248E-4</v>
      </c>
      <c r="H67" s="8">
        <f>ABS(Analytic!H96-'Darcy-2D'!H93)</f>
        <v>3.1812503515254997E-4</v>
      </c>
      <c r="I67" s="8">
        <f>ABS(Analytic!I96-'Darcy-2D'!I93)</f>
        <v>3.5258440507984767E-4</v>
      </c>
      <c r="J67" s="8">
        <f>ABS(Analytic!J96-'Darcy-2D'!J93)</f>
        <v>4.1086904752540843E-4</v>
      </c>
      <c r="K67" s="8">
        <f>ABS(Analytic!K96-'Darcy-2D'!K93)</f>
        <v>4.6992950086544027E-4</v>
      </c>
      <c r="L67" s="8">
        <f>ABS(Analytic!L96-'Darcy-2D'!L93)</f>
        <v>5.1410991938449779E-4</v>
      </c>
      <c r="M67" s="8">
        <f>ABS(Analytic!M96-'Darcy-2D'!M93)</f>
        <v>5.3586113002368485E-4</v>
      </c>
      <c r="N67" s="8">
        <f>ABS(Analytic!N96-'Darcy-2D'!N93)</f>
        <v>5.3640370879670662E-4</v>
      </c>
      <c r="O67" s="8">
        <f>ABS(Analytic!O96-'Darcy-2D'!O93)</f>
        <v>6.2633698878544752E-4</v>
      </c>
      <c r="P67" s="8">
        <f>ABS(Analytic!P96-'Darcy-2D'!P93)</f>
        <v>6.2619024498128395E-4</v>
      </c>
      <c r="Q67" s="8">
        <f>ABS(Analytic!Q96-'Darcy-2D'!Q93)</f>
        <v>6.6691265773050068E-4</v>
      </c>
      <c r="R67" s="8">
        <f>ABS(Analytic!R96-'Darcy-2D'!R93)</f>
        <v>6.9029903399958625E-4</v>
      </c>
      <c r="S67" s="8">
        <f>ABS(Analytic!S96-'Darcy-2D'!S93)</f>
        <v>6.4934866174587436E-4</v>
      </c>
      <c r="T67" s="8">
        <f>ABS(Analytic!T96-'Darcy-2D'!T93)</f>
        <v>7.0855508493578023E-4</v>
      </c>
      <c r="U67" s="8">
        <f>ABS(Analytic!U96-'Darcy-2D'!U93)</f>
        <v>6.4412501265409539E-4</v>
      </c>
      <c r="V67" s="8"/>
    </row>
    <row r="68" spans="1:22" x14ac:dyDescent="0.25">
      <c r="A68" s="6">
        <v>0.875</v>
      </c>
      <c r="B68" s="8">
        <f>ABS(Analytic!B97-'Darcy-2D'!B94)</f>
        <v>2.3928227512074601E-5</v>
      </c>
      <c r="C68" s="8">
        <f>ABS(Analytic!C97-'Darcy-2D'!C94)</f>
        <v>8.079748624395533E-5</v>
      </c>
      <c r="D68" s="8">
        <f>ABS(Analytic!D97-'Darcy-2D'!D94)</f>
        <v>1.3514281576978288E-4</v>
      </c>
      <c r="E68" s="8">
        <f>ABS(Analytic!E97-'Darcy-2D'!E94)</f>
        <v>1.8673776387075069E-4</v>
      </c>
      <c r="F68" s="8">
        <f>ABS(Analytic!F97-'Darcy-2D'!F94)</f>
        <v>2.075307017308653E-4</v>
      </c>
      <c r="G68" s="8">
        <f>ABS(Analytic!G97-'Darcy-2D'!G94)</f>
        <v>2.8249595813562012E-4</v>
      </c>
      <c r="H68" s="8">
        <f>ABS(Analytic!H97-'Darcy-2D'!H94)</f>
        <v>3.0046629763533228E-4</v>
      </c>
      <c r="I68" s="8">
        <f>ABS(Analytic!I97-'Darcy-2D'!I94)</f>
        <v>3.3494161016958679E-4</v>
      </c>
      <c r="J68" s="8">
        <f>ABS(Analytic!J97-'Darcy-2D'!J94)</f>
        <v>4.6486882631094351E-4</v>
      </c>
      <c r="K68" s="8">
        <f>ABS(Analytic!K97-'Darcy-2D'!K94)</f>
        <v>4.7538824969245441E-4</v>
      </c>
      <c r="L68" s="8">
        <f>ABS(Analytic!L97-'Darcy-2D'!L94)</f>
        <v>4.5854170523046411E-4</v>
      </c>
      <c r="M68" s="8">
        <f>ABS(Analytic!M97-'Darcy-2D'!M94)</f>
        <v>5.1393813717351411E-4</v>
      </c>
      <c r="N68" s="8">
        <f>ABS(Analytic!N97-'Darcy-2D'!N94)</f>
        <v>5.4937255334477908E-4</v>
      </c>
      <c r="O68" s="8">
        <f>ABS(Analytic!O97-'Darcy-2D'!O94)</f>
        <v>5.8139449957972378E-4</v>
      </c>
      <c r="P68" s="8">
        <f>ABS(Analytic!P97-'Darcy-2D'!P94)</f>
        <v>6.3582255952676636E-4</v>
      </c>
      <c r="Q68" s="8">
        <f>ABS(Analytic!Q97-'Darcy-2D'!Q94)</f>
        <v>6.4820170774598784E-4</v>
      </c>
      <c r="R68" s="8">
        <f>ABS(Analytic!R97-'Darcy-2D'!R94)</f>
        <v>6.6420069637523893E-4</v>
      </c>
      <c r="S68" s="8">
        <f>ABS(Analytic!S97-'Darcy-2D'!S94)</f>
        <v>6.3994702533998193E-4</v>
      </c>
      <c r="T68" s="8">
        <f>ABS(Analytic!T97-'Darcy-2D'!T94)</f>
        <v>6.4229743090488123E-4</v>
      </c>
      <c r="U68" s="8">
        <f>ABS(Analytic!U97-'Darcy-2D'!U94)</f>
        <v>6.4904222491662944E-4</v>
      </c>
      <c r="V68" s="8"/>
    </row>
    <row r="69" spans="1:22" x14ac:dyDescent="0.25">
      <c r="A69" s="6">
        <v>0.92500000000000004</v>
      </c>
      <c r="B69" s="8">
        <f>ABS(Analytic!B98-'Darcy-2D'!B95)</f>
        <v>2.763760777243357E-5</v>
      </c>
      <c r="C69" s="8">
        <f>ABS(Analytic!C98-'Darcy-2D'!C95)</f>
        <v>8.5232037030452679E-5</v>
      </c>
      <c r="D69" s="8">
        <f>ABS(Analytic!D98-'Darcy-2D'!D95)</f>
        <v>1.3020138198150538E-4</v>
      </c>
      <c r="E69" s="8">
        <f>ABS(Analytic!E98-'Darcy-2D'!E95)</f>
        <v>1.8885059562996631E-4</v>
      </c>
      <c r="F69" s="8">
        <f>ABS(Analytic!F98-'Darcy-2D'!F95)</f>
        <v>2.3955815642737188E-4</v>
      </c>
      <c r="G69" s="8">
        <f>ABS(Analytic!G98-'Darcy-2D'!G95)</f>
        <v>2.6358755872163409E-4</v>
      </c>
      <c r="H69" s="8">
        <f>ABS(Analytic!H98-'Darcy-2D'!H95)</f>
        <v>3.2588101612324172E-4</v>
      </c>
      <c r="I69" s="8">
        <f>ABS(Analytic!I98-'Darcy-2D'!I95)</f>
        <v>3.4583048434475017E-4</v>
      </c>
      <c r="J69" s="8">
        <f>ABS(Analytic!J98-'Darcy-2D'!J95)</f>
        <v>4.0802124989966493E-4</v>
      </c>
      <c r="K69" s="8">
        <f>ABS(Analytic!K98-'Darcy-2D'!K95)</f>
        <v>5.0294350019045031E-4</v>
      </c>
      <c r="L69" s="8">
        <f>ABS(Analytic!L98-'Darcy-2D'!L95)</f>
        <v>5.2766748791918672E-4</v>
      </c>
      <c r="M69" s="8">
        <f>ABS(Analytic!M98-'Darcy-2D'!M95)</f>
        <v>5.8647812720682979E-4</v>
      </c>
      <c r="N69" s="8">
        <f>ABS(Analytic!N98-'Darcy-2D'!N95)</f>
        <v>5.9146510892657544E-4</v>
      </c>
      <c r="O69" s="8">
        <f>ABS(Analytic!O98-'Darcy-2D'!O95)</f>
        <v>5.6306489699237128E-4</v>
      </c>
      <c r="P69" s="8">
        <f>ABS(Analytic!P98-'Darcy-2D'!P95)</f>
        <v>6.3055126401684314E-4</v>
      </c>
      <c r="Q69" s="8">
        <f>ABS(Analytic!Q98-'Darcy-2D'!Q95)</f>
        <v>6.3247134202182309E-4</v>
      </c>
      <c r="R69" s="8">
        <f>ABS(Analytic!R98-'Darcy-2D'!R95)</f>
        <v>6.1702449980421958E-4</v>
      </c>
      <c r="S69" s="8">
        <f>ABS(Analytic!S98-'Darcy-2D'!S95)</f>
        <v>6.4238171105363007E-4</v>
      </c>
      <c r="T69" s="8">
        <f>ABS(Analytic!T98-'Darcy-2D'!T95)</f>
        <v>6.7694344420843322E-4</v>
      </c>
      <c r="U69" s="8">
        <f>ABS(Analytic!U98-'Darcy-2D'!U95)</f>
        <v>6.9953448407605867E-4</v>
      </c>
      <c r="V69" s="8"/>
    </row>
    <row r="70" spans="1:22" x14ac:dyDescent="0.25">
      <c r="A70" s="6">
        <v>0.97499999999999998</v>
      </c>
      <c r="B70" s="8">
        <f>ABS(Analytic!B99-'Darcy-2D'!B96)</f>
        <v>2.2766735802199137E-5</v>
      </c>
      <c r="C70" s="8">
        <f>ABS(Analytic!C99-'Darcy-2D'!C96)</f>
        <v>8.2252438123944782E-5</v>
      </c>
      <c r="D70" s="8">
        <f>ABS(Analytic!D99-'Darcy-2D'!D96)</f>
        <v>1.3400203905846592E-4</v>
      </c>
      <c r="E70" s="8">
        <f>ABS(Analytic!E99-'Darcy-2D'!E96)</f>
        <v>1.8754631532019728E-4</v>
      </c>
      <c r="F70" s="8">
        <f>ABS(Analytic!F99-'Darcy-2D'!F96)</f>
        <v>2.3443953858948152E-4</v>
      </c>
      <c r="G70" s="8">
        <f>ABS(Analytic!G99-'Darcy-2D'!G96)</f>
        <v>2.3905138614029042E-4</v>
      </c>
      <c r="H70" s="8">
        <f>ABS(Analytic!H99-'Darcy-2D'!H96)</f>
        <v>3.2934149355604014E-4</v>
      </c>
      <c r="I70" s="8">
        <f>ABS(Analytic!I99-'Darcy-2D'!I96)</f>
        <v>3.9761187415893184E-4</v>
      </c>
      <c r="J70" s="8">
        <f>ABS(Analytic!J99-'Darcy-2D'!J96)</f>
        <v>4.3123256623614492E-4</v>
      </c>
      <c r="K70" s="8">
        <f>ABS(Analytic!K99-'Darcy-2D'!K96)</f>
        <v>4.2333603420724453E-4</v>
      </c>
      <c r="L70" s="8">
        <f>ABS(Analytic!L99-'Darcy-2D'!L96)</f>
        <v>4.734760425181006E-4</v>
      </c>
      <c r="M70" s="8">
        <f>ABS(Analytic!M99-'Darcy-2D'!M96)</f>
        <v>4.8824694008456349E-4</v>
      </c>
      <c r="N70" s="8">
        <f>ABS(Analytic!N99-'Darcy-2D'!N96)</f>
        <v>5.8185953719241956E-4</v>
      </c>
      <c r="O70" s="8">
        <f>ABS(Analytic!O99-'Darcy-2D'!O96)</f>
        <v>5.7667002437924997E-4</v>
      </c>
      <c r="P70" s="8">
        <f>ABS(Analytic!P99-'Darcy-2D'!P96)</f>
        <v>6.036586723392745E-4</v>
      </c>
      <c r="Q70" s="8">
        <f>ABS(Analytic!Q99-'Darcy-2D'!Q96)</f>
        <v>6.0285536150594954E-4</v>
      </c>
      <c r="R70" s="8">
        <f>ABS(Analytic!R99-'Darcy-2D'!R96)</f>
        <v>6.2370931778099603E-4</v>
      </c>
      <c r="S70" s="8">
        <f>ABS(Analytic!S99-'Darcy-2D'!S96)</f>
        <v>6.2540077486655798E-4</v>
      </c>
      <c r="T70" s="8">
        <f>ABS(Analytic!T99-'Darcy-2D'!T96)</f>
        <v>6.7709264169857342E-4</v>
      </c>
      <c r="U70" s="8">
        <f>ABS(Analytic!U99-'Darcy-2D'!U96)</f>
        <v>6.5812062336734201E-4</v>
      </c>
      <c r="V70" s="8"/>
    </row>
    <row r="71" spans="1:22" x14ac:dyDescent="0.25">
      <c r="A71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Header>&amp;L&amp;Z&amp;F&amp;C&amp;A&amp;R&amp;D &amp;T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zoomScale="80" zoomScaleNormal="80" workbookViewId="0"/>
  </sheetViews>
  <sheetFormatPr defaultRowHeight="15" x14ac:dyDescent="0.25"/>
  <sheetData>
    <row r="1" spans="1:2" x14ac:dyDescent="0.25">
      <c r="A1" s="11" t="s">
        <v>10</v>
      </c>
      <c r="B1" s="15" t="s">
        <v>22</v>
      </c>
    </row>
    <row r="26" spans="1:22" x14ac:dyDescent="0.25">
      <c r="A26" s="11" t="s">
        <v>20</v>
      </c>
    </row>
    <row r="27" spans="1:22" ht="18" x14ac:dyDescent="0.35">
      <c r="C27" s="11" t="s">
        <v>17</v>
      </c>
      <c r="E27" t="s">
        <v>18</v>
      </c>
      <c r="F27" s="8">
        <f>MAX(comparison!B3:V23)</f>
        <v>4.8872345581468801E-4</v>
      </c>
      <c r="K27" s="11" t="s">
        <v>30</v>
      </c>
      <c r="M27" t="s">
        <v>18</v>
      </c>
      <c r="N27" s="8">
        <f>MAX(comparison!B27:U46)</f>
        <v>1.6274567871720436E-2</v>
      </c>
      <c r="S27" s="11" t="s">
        <v>31</v>
      </c>
      <c r="U27" t="s">
        <v>18</v>
      </c>
      <c r="V27" s="8">
        <f>MAX(comparison!B51:U70)</f>
        <v>4.3987643408898158E-3</v>
      </c>
    </row>
  </sheetData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&amp;L&amp;Z&amp;F&amp;C&amp;A&amp;R&amp;D &amp;T</oddHead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Analytic</vt:lpstr>
      <vt:lpstr>Darcy-2D</vt:lpstr>
      <vt:lpstr>comparison</vt:lpstr>
      <vt:lpstr>figs</vt:lpstr>
    </vt:vector>
  </TitlesOfParts>
  <Company>Weizmann Institute of Science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 Ben-Zvi</dc:creator>
  <cp:lastModifiedBy>Rami Ben-Zvi</cp:lastModifiedBy>
  <cp:lastPrinted>2018-07-30T10:37:36Z</cp:lastPrinted>
  <dcterms:created xsi:type="dcterms:W3CDTF">2017-08-30T09:42:49Z</dcterms:created>
  <dcterms:modified xsi:type="dcterms:W3CDTF">2018-09-02T09:47:59Z</dcterms:modified>
</cp:coreProperties>
</file>